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1840" windowHeight="11565" activeTab="1"/>
  </bookViews>
  <sheets>
    <sheet name="М6" sheetId="1" r:id="rId1"/>
    <sheet name="2.8" sheetId="2" r:id="rId2"/>
  </sheets>
  <externalReferences>
    <externalReference r:id="rId3"/>
    <externalReference r:id="rId4"/>
    <externalReference r:id="rId5"/>
    <externalReference r:id="rId6"/>
  </externalReferences>
  <definedNames>
    <definedName name="__1TABLE_4_1" localSheetId="0">[1]РКЦ!#REF!</definedName>
    <definedName name="__1TABLE_4_1">[1]РКЦ!#REF!</definedName>
    <definedName name="_1TABLE_4_1" localSheetId="0">[1]РКЦ!#REF!</definedName>
    <definedName name="_1TABLE_4_1">[1]РКЦ!#REF!</definedName>
    <definedName name="_9TABLE_4_1" localSheetId="0">[1]РКЦ!#REF!</definedName>
    <definedName name="_9TABLE_4_1">[1]РКЦ!#REF!</definedName>
    <definedName name="_Par113" localSheetId="0">М6!#REF!</definedName>
    <definedName name="_Par114" localSheetId="0">М6!#REF!</definedName>
    <definedName name="_Par115" localSheetId="0">М6!#REF!</definedName>
    <definedName name="Address3" localSheetId="0">[2]содержание!#REF!</definedName>
    <definedName name="Address3">[2]содержание!#REF!</definedName>
    <definedName name="Excel_BuiltIn_Print_Area_1" localSheetId="0">#REF!</definedName>
    <definedName name="Excel_BuiltIn_Print_Area_1">#REF!</definedName>
    <definedName name="Excel_BuiltIn_Print_Area_1_1" localSheetId="0">#REF!</definedName>
    <definedName name="Excel_BuiltIn_Print_Area_1_1">#REF!</definedName>
    <definedName name="Excel_BuiltIn_Print_Area_1_1_1" localSheetId="0">#REF!</definedName>
    <definedName name="Excel_BuiltIn_Print_Area_1_1_1">#REF!</definedName>
    <definedName name="Excel_BuiltIn_Print_Area_1_1_1_5" localSheetId="0">#REF!</definedName>
    <definedName name="Excel_BuiltIn_Print_Area_1_1_1_5">#REF!</definedName>
    <definedName name="Excel_BuiltIn_Print_Area_1_1_5" localSheetId="0">#REF!</definedName>
    <definedName name="Excel_BuiltIn_Print_Area_1_1_5">#REF!</definedName>
    <definedName name="Excel_BuiltIn_Print_Area_1_2_2">"$#ССЫЛ!.$A$1:$CD$100"</definedName>
    <definedName name="Excel_BuiltIn_Print_Area_10" localSheetId="0">#REF!</definedName>
    <definedName name="Excel_BuiltIn_Print_Area_10">#REF!</definedName>
    <definedName name="Excel_BuiltIn_Print_Area_100" localSheetId="0">#REF!</definedName>
    <definedName name="Excel_BuiltIn_Print_Area_100">#REF!</definedName>
    <definedName name="Excel_BuiltIn_Print_Area_101" localSheetId="0">#REF!</definedName>
    <definedName name="Excel_BuiltIn_Print_Area_101">#REF!</definedName>
    <definedName name="Excel_BuiltIn_Print_Area_102" localSheetId="0">#REF!</definedName>
    <definedName name="Excel_BuiltIn_Print_Area_102">#REF!</definedName>
    <definedName name="Excel_BuiltIn_Print_Area_103" localSheetId="0">#REF!</definedName>
    <definedName name="Excel_BuiltIn_Print_Area_103">#REF!</definedName>
    <definedName name="Excel_BuiltIn_Print_Area_104" localSheetId="0">#REF!</definedName>
    <definedName name="Excel_BuiltIn_Print_Area_104">#REF!</definedName>
    <definedName name="Excel_BuiltIn_Print_Area_105" localSheetId="0">#REF!</definedName>
    <definedName name="Excel_BuiltIn_Print_Area_105">#REF!</definedName>
    <definedName name="Excel_BuiltIn_Print_Area_106" localSheetId="0">#REF!</definedName>
    <definedName name="Excel_BuiltIn_Print_Area_106">#REF!</definedName>
    <definedName name="Excel_BuiltIn_Print_Area_11" localSheetId="0">#REF!</definedName>
    <definedName name="Excel_BuiltIn_Print_Area_11">#REF!</definedName>
    <definedName name="Excel_BuiltIn_Print_Area_12" localSheetId="0">#REF!</definedName>
    <definedName name="Excel_BuiltIn_Print_Area_12">#REF!</definedName>
    <definedName name="Excel_BuiltIn_Print_Area_13" localSheetId="0">#REF!</definedName>
    <definedName name="Excel_BuiltIn_Print_Area_13">#REF!</definedName>
    <definedName name="Excel_BuiltIn_Print_Area_14" localSheetId="0">#REF!</definedName>
    <definedName name="Excel_BuiltIn_Print_Area_14">#REF!</definedName>
    <definedName name="Excel_BuiltIn_Print_Area_15" localSheetId="0">#REF!</definedName>
    <definedName name="Excel_BuiltIn_Print_Area_15">#REF!</definedName>
    <definedName name="Excel_BuiltIn_Print_Area_16" localSheetId="0">#REF!</definedName>
    <definedName name="Excel_BuiltIn_Print_Area_16">#REF!</definedName>
    <definedName name="Excel_BuiltIn_Print_Area_17" localSheetId="0">#REF!</definedName>
    <definedName name="Excel_BuiltIn_Print_Area_17">#REF!</definedName>
    <definedName name="Excel_BuiltIn_Print_Area_18" localSheetId="0">#REF!</definedName>
    <definedName name="Excel_BuiltIn_Print_Area_18">#REF!</definedName>
    <definedName name="Excel_BuiltIn_Print_Area_19" localSheetId="0">#REF!</definedName>
    <definedName name="Excel_BuiltIn_Print_Area_19">#REF!</definedName>
    <definedName name="Excel_BuiltIn_Print_Area_2" localSheetId="0">#REF!</definedName>
    <definedName name="Excel_BuiltIn_Print_Area_2">#REF!</definedName>
    <definedName name="Excel_BuiltIn_Print_Area_2_1" localSheetId="0">#REF!</definedName>
    <definedName name="Excel_BuiltIn_Print_Area_2_1">#REF!</definedName>
    <definedName name="Excel_BuiltIn_Print_Area_20" localSheetId="0">#REF!</definedName>
    <definedName name="Excel_BuiltIn_Print_Area_20">#REF!</definedName>
    <definedName name="Excel_BuiltIn_Print_Area_21" localSheetId="0">#REF!</definedName>
    <definedName name="Excel_BuiltIn_Print_Area_21">#REF!</definedName>
    <definedName name="Excel_BuiltIn_Print_Area_22" localSheetId="0">#REF!</definedName>
    <definedName name="Excel_BuiltIn_Print_Area_22">#REF!</definedName>
    <definedName name="Excel_BuiltIn_Print_Area_23" localSheetId="0">#REF!</definedName>
    <definedName name="Excel_BuiltIn_Print_Area_23">#REF!</definedName>
    <definedName name="Excel_BuiltIn_Print_Area_24" localSheetId="0">#REF!</definedName>
    <definedName name="Excel_BuiltIn_Print_Area_24">#REF!</definedName>
    <definedName name="Excel_BuiltIn_Print_Area_25" localSheetId="0">#REF!</definedName>
    <definedName name="Excel_BuiltIn_Print_Area_25">#REF!</definedName>
    <definedName name="Excel_BuiltIn_Print_Area_26" localSheetId="0">#REF!</definedName>
    <definedName name="Excel_BuiltIn_Print_Area_26">#REF!</definedName>
    <definedName name="Excel_BuiltIn_Print_Area_27" localSheetId="0">#REF!</definedName>
    <definedName name="Excel_BuiltIn_Print_Area_27">#REF!</definedName>
    <definedName name="Excel_BuiltIn_Print_Area_28" localSheetId="0">#REF!</definedName>
    <definedName name="Excel_BuiltIn_Print_Area_28">#REF!</definedName>
    <definedName name="Excel_BuiltIn_Print_Area_29" localSheetId="0">#REF!</definedName>
    <definedName name="Excel_BuiltIn_Print_Area_29">#REF!</definedName>
    <definedName name="Excel_BuiltIn_Print_Area_3" localSheetId="0">#REF!</definedName>
    <definedName name="Excel_BuiltIn_Print_Area_3">#REF!</definedName>
    <definedName name="Excel_BuiltIn_Print_Area_30" localSheetId="0">#REF!</definedName>
    <definedName name="Excel_BuiltIn_Print_Area_30">#REF!</definedName>
    <definedName name="Excel_BuiltIn_Print_Area_31" localSheetId="0">#REF!</definedName>
    <definedName name="Excel_BuiltIn_Print_Area_31">#REF!</definedName>
    <definedName name="Excel_BuiltIn_Print_Area_32" localSheetId="0">#REF!</definedName>
    <definedName name="Excel_BuiltIn_Print_Area_32">#REF!</definedName>
    <definedName name="Excel_BuiltIn_Print_Area_33" localSheetId="0">#REF!</definedName>
    <definedName name="Excel_BuiltIn_Print_Area_33">#REF!</definedName>
    <definedName name="Excel_BuiltIn_Print_Area_34" localSheetId="0">#REF!</definedName>
    <definedName name="Excel_BuiltIn_Print_Area_34">#REF!</definedName>
    <definedName name="Excel_BuiltIn_Print_Area_35" localSheetId="0">#REF!</definedName>
    <definedName name="Excel_BuiltIn_Print_Area_35">#REF!</definedName>
    <definedName name="Excel_BuiltIn_Print_Area_36" localSheetId="0">#REF!</definedName>
    <definedName name="Excel_BuiltIn_Print_Area_36">#REF!</definedName>
    <definedName name="Excel_BuiltIn_Print_Area_37" localSheetId="0">#REF!</definedName>
    <definedName name="Excel_BuiltIn_Print_Area_37">#REF!</definedName>
    <definedName name="Excel_BuiltIn_Print_Area_38" localSheetId="0">#REF!</definedName>
    <definedName name="Excel_BuiltIn_Print_Area_38">#REF!</definedName>
    <definedName name="Excel_BuiltIn_Print_Area_39" localSheetId="0">#REF!</definedName>
    <definedName name="Excel_BuiltIn_Print_Area_39">#REF!</definedName>
    <definedName name="Excel_BuiltIn_Print_Area_4" localSheetId="0">#REF!</definedName>
    <definedName name="Excel_BuiltIn_Print_Area_4">#REF!</definedName>
    <definedName name="Excel_BuiltIn_Print_Area_40" localSheetId="0">#REF!</definedName>
    <definedName name="Excel_BuiltIn_Print_Area_40">#REF!</definedName>
    <definedName name="Excel_BuiltIn_Print_Area_41" localSheetId="0">#REF!</definedName>
    <definedName name="Excel_BuiltIn_Print_Area_41">#REF!</definedName>
    <definedName name="Excel_BuiltIn_Print_Area_42" localSheetId="0">#REF!</definedName>
    <definedName name="Excel_BuiltIn_Print_Area_42">#REF!</definedName>
    <definedName name="Excel_BuiltIn_Print_Area_43" localSheetId="0">#REF!</definedName>
    <definedName name="Excel_BuiltIn_Print_Area_43">#REF!</definedName>
    <definedName name="Excel_BuiltIn_Print_Area_44" localSheetId="0">#REF!</definedName>
    <definedName name="Excel_BuiltIn_Print_Area_44">#REF!</definedName>
    <definedName name="Excel_BuiltIn_Print_Area_45" localSheetId="0">#REF!</definedName>
    <definedName name="Excel_BuiltIn_Print_Area_45">#REF!</definedName>
    <definedName name="Excel_BuiltIn_Print_Area_46" localSheetId="0">#REF!</definedName>
    <definedName name="Excel_BuiltIn_Print_Area_46">#REF!</definedName>
    <definedName name="Excel_BuiltIn_Print_Area_47" localSheetId="0">#REF!</definedName>
    <definedName name="Excel_BuiltIn_Print_Area_47">#REF!</definedName>
    <definedName name="Excel_BuiltIn_Print_Area_48" localSheetId="0">#REF!</definedName>
    <definedName name="Excel_BuiltIn_Print_Area_48">#REF!</definedName>
    <definedName name="Excel_BuiltIn_Print_Area_49" localSheetId="0">#REF!</definedName>
    <definedName name="Excel_BuiltIn_Print_Area_49">#REF!</definedName>
    <definedName name="Excel_BuiltIn_Print_Area_5" localSheetId="0">#REF!</definedName>
    <definedName name="Excel_BuiltIn_Print_Area_5">#REF!</definedName>
    <definedName name="Excel_BuiltIn_Print_Area_50" localSheetId="0">#REF!</definedName>
    <definedName name="Excel_BuiltIn_Print_Area_50">#REF!</definedName>
    <definedName name="Excel_BuiltIn_Print_Area_51" localSheetId="0">#REF!</definedName>
    <definedName name="Excel_BuiltIn_Print_Area_51">#REF!</definedName>
    <definedName name="Excel_BuiltIn_Print_Area_52" localSheetId="0">#REF!</definedName>
    <definedName name="Excel_BuiltIn_Print_Area_52">#REF!</definedName>
    <definedName name="Excel_BuiltIn_Print_Area_53" localSheetId="0">#REF!</definedName>
    <definedName name="Excel_BuiltIn_Print_Area_53">#REF!</definedName>
    <definedName name="Excel_BuiltIn_Print_Area_54" localSheetId="0">#REF!</definedName>
    <definedName name="Excel_BuiltIn_Print_Area_54">#REF!</definedName>
    <definedName name="Excel_BuiltIn_Print_Area_55" localSheetId="0">#REF!</definedName>
    <definedName name="Excel_BuiltIn_Print_Area_55">#REF!</definedName>
    <definedName name="Excel_BuiltIn_Print_Area_56" localSheetId="0">#REF!</definedName>
    <definedName name="Excel_BuiltIn_Print_Area_56">#REF!</definedName>
    <definedName name="Excel_BuiltIn_Print_Area_57" localSheetId="0">#REF!</definedName>
    <definedName name="Excel_BuiltIn_Print_Area_57">#REF!</definedName>
    <definedName name="Excel_BuiltIn_Print_Area_58" localSheetId="0">#REF!</definedName>
    <definedName name="Excel_BuiltIn_Print_Area_58">#REF!</definedName>
    <definedName name="Excel_BuiltIn_Print_Area_59" localSheetId="0">#REF!</definedName>
    <definedName name="Excel_BuiltIn_Print_Area_59">#REF!</definedName>
    <definedName name="Excel_BuiltIn_Print_Area_6" localSheetId="0">#REF!</definedName>
    <definedName name="Excel_BuiltIn_Print_Area_6">#REF!</definedName>
    <definedName name="Excel_BuiltIn_Print_Area_60" localSheetId="0">#REF!</definedName>
    <definedName name="Excel_BuiltIn_Print_Area_60">#REF!</definedName>
    <definedName name="Excel_BuiltIn_Print_Area_61" localSheetId="0">#REF!</definedName>
    <definedName name="Excel_BuiltIn_Print_Area_61">#REF!</definedName>
    <definedName name="Excel_BuiltIn_Print_Area_62" localSheetId="0">#REF!</definedName>
    <definedName name="Excel_BuiltIn_Print_Area_62">#REF!</definedName>
    <definedName name="Excel_BuiltIn_Print_Area_63" localSheetId="0">#REF!</definedName>
    <definedName name="Excel_BuiltIn_Print_Area_63">#REF!</definedName>
    <definedName name="Excel_BuiltIn_Print_Area_64" localSheetId="0">#REF!</definedName>
    <definedName name="Excel_BuiltIn_Print_Area_64">#REF!</definedName>
    <definedName name="Excel_BuiltIn_Print_Area_65" localSheetId="0">#REF!</definedName>
    <definedName name="Excel_BuiltIn_Print_Area_65">#REF!</definedName>
    <definedName name="Excel_BuiltIn_Print_Area_66" localSheetId="0">#REF!</definedName>
    <definedName name="Excel_BuiltIn_Print_Area_66">#REF!</definedName>
    <definedName name="Excel_BuiltIn_Print_Area_67" localSheetId="0">#REF!</definedName>
    <definedName name="Excel_BuiltIn_Print_Area_67">#REF!</definedName>
    <definedName name="Excel_BuiltIn_Print_Area_68" localSheetId="0">#REF!</definedName>
    <definedName name="Excel_BuiltIn_Print_Area_68">#REF!</definedName>
    <definedName name="Excel_BuiltIn_Print_Area_69" localSheetId="0">#REF!</definedName>
    <definedName name="Excel_BuiltIn_Print_Area_69">#REF!</definedName>
    <definedName name="Excel_BuiltIn_Print_Area_7" localSheetId="0">#REF!</definedName>
    <definedName name="Excel_BuiltIn_Print_Area_7">#REF!</definedName>
    <definedName name="Excel_BuiltIn_Print_Area_70" localSheetId="0">#REF!</definedName>
    <definedName name="Excel_BuiltIn_Print_Area_70">#REF!</definedName>
    <definedName name="Excel_BuiltIn_Print_Area_71" localSheetId="0">#REF!</definedName>
    <definedName name="Excel_BuiltIn_Print_Area_71">#REF!</definedName>
    <definedName name="Excel_BuiltIn_Print_Area_72" localSheetId="0">#REF!</definedName>
    <definedName name="Excel_BuiltIn_Print_Area_72">#REF!</definedName>
    <definedName name="Excel_BuiltIn_Print_Area_73" localSheetId="0">#REF!</definedName>
    <definedName name="Excel_BuiltIn_Print_Area_73">#REF!</definedName>
    <definedName name="Excel_BuiltIn_Print_Area_74" localSheetId="0">#REF!</definedName>
    <definedName name="Excel_BuiltIn_Print_Area_74">#REF!</definedName>
    <definedName name="Excel_BuiltIn_Print_Area_75" localSheetId="0">#REF!</definedName>
    <definedName name="Excel_BuiltIn_Print_Area_75">#REF!</definedName>
    <definedName name="Excel_BuiltIn_Print_Area_76" localSheetId="0">#REF!</definedName>
    <definedName name="Excel_BuiltIn_Print_Area_76">#REF!</definedName>
    <definedName name="Excel_BuiltIn_Print_Area_77" localSheetId="0">#REF!</definedName>
    <definedName name="Excel_BuiltIn_Print_Area_77">#REF!</definedName>
    <definedName name="Excel_BuiltIn_Print_Area_78" localSheetId="0">#REF!</definedName>
    <definedName name="Excel_BuiltIn_Print_Area_78">#REF!</definedName>
    <definedName name="Excel_BuiltIn_Print_Area_79" localSheetId="0">#REF!</definedName>
    <definedName name="Excel_BuiltIn_Print_Area_79">#REF!</definedName>
    <definedName name="Excel_BuiltIn_Print_Area_8" localSheetId="0">#REF!</definedName>
    <definedName name="Excel_BuiltIn_Print_Area_8">#REF!</definedName>
    <definedName name="Excel_BuiltIn_Print_Area_80" localSheetId="0">#REF!</definedName>
    <definedName name="Excel_BuiltIn_Print_Area_80">#REF!</definedName>
    <definedName name="Excel_BuiltIn_Print_Area_81" localSheetId="0">#REF!</definedName>
    <definedName name="Excel_BuiltIn_Print_Area_81">#REF!</definedName>
    <definedName name="Excel_BuiltIn_Print_Area_82" localSheetId="0">#REF!</definedName>
    <definedName name="Excel_BuiltIn_Print_Area_82">#REF!</definedName>
    <definedName name="Excel_BuiltIn_Print_Area_83" localSheetId="0">#REF!</definedName>
    <definedName name="Excel_BuiltIn_Print_Area_83">#REF!</definedName>
    <definedName name="Excel_BuiltIn_Print_Area_84" localSheetId="0">#REF!</definedName>
    <definedName name="Excel_BuiltIn_Print_Area_84">#REF!</definedName>
    <definedName name="Excel_BuiltIn_Print_Area_85" localSheetId="0">#REF!</definedName>
    <definedName name="Excel_BuiltIn_Print_Area_85">#REF!</definedName>
    <definedName name="Excel_BuiltIn_Print_Area_86" localSheetId="0">#REF!</definedName>
    <definedName name="Excel_BuiltIn_Print_Area_86">#REF!</definedName>
    <definedName name="Excel_BuiltIn_Print_Area_87" localSheetId="0">#REF!</definedName>
    <definedName name="Excel_BuiltIn_Print_Area_87">#REF!</definedName>
    <definedName name="Excel_BuiltIn_Print_Area_88" localSheetId="0">#REF!</definedName>
    <definedName name="Excel_BuiltIn_Print_Area_88">#REF!</definedName>
    <definedName name="Excel_BuiltIn_Print_Area_89" localSheetId="0">#REF!</definedName>
    <definedName name="Excel_BuiltIn_Print_Area_89">#REF!</definedName>
    <definedName name="Excel_BuiltIn_Print_Area_9" localSheetId="0">#REF!</definedName>
    <definedName name="Excel_BuiltIn_Print_Area_9">#REF!</definedName>
    <definedName name="Excel_BuiltIn_Print_Area_90" localSheetId="0">#REF!</definedName>
    <definedName name="Excel_BuiltIn_Print_Area_90">#REF!</definedName>
    <definedName name="Excel_BuiltIn_Print_Area_91" localSheetId="0">#REF!</definedName>
    <definedName name="Excel_BuiltIn_Print_Area_91">#REF!</definedName>
    <definedName name="Excel_BuiltIn_Print_Area_92" localSheetId="0">#REF!</definedName>
    <definedName name="Excel_BuiltIn_Print_Area_92">#REF!</definedName>
    <definedName name="Excel_BuiltIn_Print_Area_93" localSheetId="0">#REF!</definedName>
    <definedName name="Excel_BuiltIn_Print_Area_93">#REF!</definedName>
    <definedName name="Excel_BuiltIn_Print_Area_94" localSheetId="0">#REF!</definedName>
    <definedName name="Excel_BuiltIn_Print_Area_94">#REF!</definedName>
    <definedName name="Excel_BuiltIn_Print_Area_95" localSheetId="0">#REF!</definedName>
    <definedName name="Excel_BuiltIn_Print_Area_95">#REF!</definedName>
    <definedName name="Excel_BuiltIn_Print_Area_96" localSheetId="0">#REF!</definedName>
    <definedName name="Excel_BuiltIn_Print_Area_96">#REF!</definedName>
    <definedName name="Excel_BuiltIn_Print_Area_97" localSheetId="0">#REF!</definedName>
    <definedName name="Excel_BuiltIn_Print_Area_97">#REF!</definedName>
    <definedName name="Excel_BuiltIn_Print_Area_98" localSheetId="0">#REF!</definedName>
    <definedName name="Excel_BuiltIn_Print_Area_98">#REF!</definedName>
    <definedName name="Excel_BuiltIn_Print_Area_99" localSheetId="0">#REF!</definedName>
    <definedName name="Excel_BuiltIn_Print_Area_99">#REF!</definedName>
    <definedName name="Excel_BuiltIn_Print_Titles_1" localSheetId="0">#REF!</definedName>
    <definedName name="Excel_BuiltIn_Print_Titles_1">#REF!</definedName>
    <definedName name="Excel_BuiltIn_Print_Titles_2">"$#ССЫЛ!.$A$5:$IV$5"</definedName>
    <definedName name="Excel_BuiltIn_Print_Titles_3">"$#ССЫЛ!.$A$5:$IV$5"</definedName>
    <definedName name="TABLE_13" localSheetId="0">[1]РКЦ!#REF!</definedName>
    <definedName name="TABLE_13">[1]РКЦ!#REF!</definedName>
    <definedName name="TABLE_2" localSheetId="0">#REF!</definedName>
    <definedName name="TABLE_2">#REF!</definedName>
    <definedName name="TABLE_2_18" localSheetId="0">#REF!</definedName>
    <definedName name="TABLE_2_18">#REF!</definedName>
    <definedName name="TABLE_2_19" localSheetId="0">#REF!</definedName>
    <definedName name="TABLE_2_19">#REF!</definedName>
    <definedName name="TABLE_2_3" localSheetId="0">[3]РКЦ!#REF!</definedName>
    <definedName name="TABLE_2_3">[3]РКЦ!#REF!</definedName>
    <definedName name="TABLE_2_7" localSheetId="0">#REF!</definedName>
    <definedName name="TABLE_2_7">#REF!</definedName>
    <definedName name="TABLE_2_8" localSheetId="0">[3]РКЦ!#REF!</definedName>
    <definedName name="TABLE_2_8">[3]РКЦ!#REF!</definedName>
    <definedName name="TABLE_3" localSheetId="0">#REF!</definedName>
    <definedName name="TABLE_3">#REF!</definedName>
    <definedName name="TABLE_3_18" localSheetId="0">#REF!</definedName>
    <definedName name="TABLE_3_18">#REF!</definedName>
    <definedName name="TABLE_3_19" localSheetId="0">#REF!</definedName>
    <definedName name="TABLE_3_19">#REF!</definedName>
    <definedName name="TABLE_3_3" localSheetId="0">[3]РКЦ!#REF!</definedName>
    <definedName name="TABLE_3_3">[3]РКЦ!#REF!</definedName>
    <definedName name="TABLE_3_7" localSheetId="0">#REF!</definedName>
    <definedName name="TABLE_3_7">#REF!</definedName>
    <definedName name="TABLE_3_8" localSheetId="0">[3]РКЦ!#REF!</definedName>
    <definedName name="TABLE_3_8">[3]РКЦ!#REF!</definedName>
    <definedName name="TABLE_4" localSheetId="0">#REF!</definedName>
    <definedName name="TABLE_4">#REF!</definedName>
    <definedName name="TABLE_4_18" localSheetId="0">#REF!</definedName>
    <definedName name="TABLE_4_18">#REF!</definedName>
    <definedName name="TABLE_4_19" localSheetId="0">#REF!</definedName>
    <definedName name="TABLE_4_19">#REF!</definedName>
    <definedName name="TABLE_4_3" localSheetId="0">[3]РКЦ!#REF!</definedName>
    <definedName name="TABLE_4_3">[3]РКЦ!#REF!</definedName>
    <definedName name="TABLE_4_7" localSheetId="0">#REF!</definedName>
    <definedName name="TABLE_4_7">#REF!</definedName>
    <definedName name="TABLE_4_8" localSheetId="0">[3]РКЦ!#REF!</definedName>
    <definedName name="TABLE_4_8">[3]РКЦ!#REF!</definedName>
    <definedName name="TABLE41" localSheetId="0">[1]РКЦ!#REF!</definedName>
    <definedName name="TABLE41">[1]РКЦ!#REF!</definedName>
    <definedName name="Z_49ECA0A7_E244_4C0A_AB7C_1A85D3C0BC80_.wvu.Cols" localSheetId="0" hidden="1">#REF!</definedName>
    <definedName name="Z_49ECA0A7_E244_4C0A_AB7C_1A85D3C0BC80_.wvu.Cols" hidden="1">#REF!</definedName>
    <definedName name="Z_49ECA0A7_E244_4C0A_AB7C_1A85D3C0BC80_.wvu.PrintTitles" localSheetId="0" hidden="1">#REF!</definedName>
    <definedName name="Z_49ECA0A7_E244_4C0A_AB7C_1A85D3C0BC80_.wvu.PrintTitles" hidden="1">#REF!</definedName>
    <definedName name="Z_49ECA0A7_E244_4C0A_AB7C_1A85D3C0BC80_.wvu.Rows" localSheetId="0" hidden="1">#REF!</definedName>
    <definedName name="Z_49ECA0A7_E244_4C0A_AB7C_1A85D3C0BC80_.wvu.Rows" hidden="1">#REF!</definedName>
    <definedName name="Z_70732C8D_B573_49D2_B225_7D3608B475AE_.wvu.Cols" localSheetId="0" hidden="1">#REF!</definedName>
    <definedName name="Z_70732C8D_B573_49D2_B225_7D3608B475AE_.wvu.Cols" hidden="1">#REF!</definedName>
    <definedName name="Z_70732C8D_B573_49D2_B225_7D3608B475AE_.wvu.PrintArea" localSheetId="0" hidden="1">#REF!</definedName>
    <definedName name="Z_70732C8D_B573_49D2_B225_7D3608B475AE_.wvu.PrintArea" hidden="1">#REF!</definedName>
    <definedName name="Z_78B500A2_DC54_11D6_9599_00C0DF46C05B_.wvu.PrintTitles" localSheetId="0" hidden="1">#REF!</definedName>
    <definedName name="Z_78B500A2_DC54_11D6_9599_00C0DF46C05B_.wvu.PrintTitles" hidden="1">#REF!</definedName>
    <definedName name="Z_895337BF_B3B1_47DB_B284_BAE610C1668F_.wvu.Cols" localSheetId="0" hidden="1">#REF!</definedName>
    <definedName name="Z_895337BF_B3B1_47DB_B284_BAE610C1668F_.wvu.Cols" hidden="1">#REF!</definedName>
    <definedName name="Z_895337BF_B3B1_47DB_B284_BAE610C1668F_.wvu.PrintArea" localSheetId="0" hidden="1">#REF!</definedName>
    <definedName name="Z_895337BF_B3B1_47DB_B284_BAE610C1668F_.wvu.PrintArea" hidden="1">#REF!</definedName>
    <definedName name="zx" localSheetId="0" hidden="1">#REF!</definedName>
    <definedName name="zx" hidden="1">#REF!</definedName>
    <definedName name="Акт" localSheetId="0">М6!#REF!</definedName>
    <definedName name="вм" localSheetId="0">#REF!</definedName>
    <definedName name="вм">#REF!</definedName>
    <definedName name="ЖЭК" localSheetId="0">#REF!</definedName>
    <definedName name="ЖЭК">#REF!</definedName>
    <definedName name="и_ср_начисл">[4]ф2_8!$E$12</definedName>
    <definedName name="и_ср_стоимость_факт">[4]ф2_8!$E$28</definedName>
    <definedName name="й111" localSheetId="0">#REF!</definedName>
    <definedName name="й111">#REF!</definedName>
    <definedName name="М15" localSheetId="0">[1]РКЦ!#REF!</definedName>
    <definedName name="М15">[1]РКЦ!#REF!</definedName>
    <definedName name="_xlnm.Print_Area" localSheetId="0">М6!$A$1:$G$165</definedName>
    <definedName name="ОКРУГЛ" localSheetId="0">#REF!</definedName>
    <definedName name="ОКРУГЛ">#REF!</definedName>
    <definedName name="пос" localSheetId="0">#REF!</definedName>
    <definedName name="пос">#REF!</definedName>
    <definedName name="ул" localSheetId="0">#REF!</definedName>
    <definedName name="ул">#REF!</definedName>
    <definedName name="я" localSheetId="0">#REF!</definedName>
    <definedName name="я">#REF!</definedName>
    <definedName name="яяя" localSheetId="0">#REF!</definedName>
    <definedName name="яяя">#REF!</definedName>
    <definedName name="яяя_18" localSheetId="0">#REF!</definedName>
    <definedName name="яяя_18">#REF!</definedName>
    <definedName name="яяя_19" localSheetId="0">#REF!</definedName>
    <definedName name="яяя_19">#REF!</definedName>
    <definedName name="яяя_3" localSheetId="0">[3]РКЦ!#REF!</definedName>
    <definedName name="яяя_3">[3]РКЦ!#REF!</definedName>
    <definedName name="яяя_7" localSheetId="0">#REF!</definedName>
    <definedName name="яяя_7">#REF!</definedName>
    <definedName name="яяя_8" localSheetId="0">[3]РКЦ!#REF!</definedName>
    <definedName name="яяя_8">[3]РКЦ!#REF!</definedName>
  </definedNames>
  <calcPr calcId="145621"/>
</workbook>
</file>

<file path=xl/calcChain.xml><?xml version="1.0" encoding="utf-8"?>
<calcChain xmlns="http://schemas.openxmlformats.org/spreadsheetml/2006/main">
  <c r="D76" i="2" l="1"/>
  <c r="D79" i="2" s="1"/>
  <c r="D80" i="2" s="1"/>
  <c r="D75" i="2"/>
  <c r="D71" i="2"/>
  <c r="D70" i="2" s="1"/>
  <c r="D67" i="2"/>
  <c r="D66" i="2"/>
  <c r="D58" i="2"/>
  <c r="D57" i="2"/>
  <c r="D56" i="2"/>
  <c r="D51" i="2"/>
  <c r="D50" i="2"/>
  <c r="D46" i="2"/>
  <c r="D41" i="2"/>
  <c r="D38" i="2"/>
  <c r="D16" i="2"/>
  <c r="D22" i="2" s="1"/>
  <c r="D12" i="2"/>
  <c r="D25" i="2" s="1"/>
  <c r="D17" i="2" l="1"/>
  <c r="D60" i="2"/>
  <c r="D61" i="2" s="1"/>
  <c r="D90" i="2"/>
  <c r="D91" i="2" s="1"/>
  <c r="G137" i="1"/>
  <c r="G135" i="1"/>
  <c r="G132" i="1"/>
  <c r="G130" i="1"/>
  <c r="G128" i="1"/>
  <c r="G124" i="1"/>
  <c r="G117" i="1"/>
  <c r="G115" i="1"/>
  <c r="G110" i="1"/>
  <c r="G108" i="1"/>
  <c r="G106" i="1"/>
  <c r="G104" i="1"/>
  <c r="G103" i="1"/>
  <c r="G102" i="1"/>
  <c r="G98" i="1"/>
  <c r="G96" i="1"/>
  <c r="G94" i="1"/>
  <c r="G91" i="1"/>
  <c r="G89" i="1"/>
  <c r="G87" i="1"/>
  <c r="G83" i="1"/>
  <c r="G70" i="1"/>
  <c r="G68" i="1"/>
  <c r="G67" i="1"/>
  <c r="G62" i="1"/>
  <c r="G58" i="1"/>
  <c r="G56" i="1"/>
  <c r="G54" i="1"/>
  <c r="G53" i="1"/>
  <c r="G52" i="1"/>
  <c r="G45" i="1"/>
  <c r="F44" i="1"/>
  <c r="G30" i="1" l="1"/>
  <c r="G34" i="1"/>
  <c r="G35" i="1"/>
  <c r="G41" i="1"/>
  <c r="F46" i="1"/>
  <c r="G63" i="1"/>
  <c r="G26" i="1"/>
  <c r="G28" i="1"/>
  <c r="G32" i="1"/>
  <c r="G33" i="1"/>
  <c r="G39" i="1"/>
  <c r="G43" i="1"/>
  <c r="G55" i="1"/>
  <c r="G57" i="1"/>
  <c r="G71" i="1"/>
  <c r="G85" i="1"/>
  <c r="G88" i="1"/>
  <c r="G90" i="1"/>
  <c r="G92" i="1"/>
  <c r="G95" i="1"/>
  <c r="G97" i="1"/>
  <c r="G99" i="1"/>
  <c r="G105" i="1"/>
  <c r="G107" i="1"/>
  <c r="G109" i="1"/>
  <c r="G111" i="1"/>
  <c r="G114" i="1"/>
  <c r="G118" i="1"/>
  <c r="G120" i="1"/>
  <c r="G122" i="1"/>
  <c r="G123" i="1"/>
  <c r="G125" i="1"/>
  <c r="G127" i="1"/>
  <c r="G129" i="1"/>
  <c r="G131" i="1"/>
  <c r="G133" i="1"/>
  <c r="G116" i="1"/>
  <c r="G126" i="1"/>
  <c r="D139" i="1"/>
  <c r="G139" i="1" s="1"/>
  <c r="G140" i="1" l="1"/>
</calcChain>
</file>

<file path=xl/sharedStrings.xml><?xml version="1.0" encoding="utf-8"?>
<sst xmlns="http://schemas.openxmlformats.org/spreadsheetml/2006/main" count="447" uniqueCount="233">
  <si>
    <t>Утверждено
приказом Министерства строительства
и жилищно-коммунального хозяйства
Российской Федерации
от "26" _10_ 2015 г. № _761/пр_</t>
  </si>
  <si>
    <t>АКТ № _____________</t>
  </si>
  <si>
    <t>приемки оказанных услуг и (или) выполненных работ по содержанию</t>
  </si>
  <si>
    <r>
      <t xml:space="preserve">и текущему ремонту общего имущества в многоквартирном доме </t>
    </r>
    <r>
      <rPr>
        <sz val="9"/>
        <color indexed="10"/>
        <rFont val="Times New Roman"/>
        <family val="1"/>
        <charset val="204"/>
      </rPr>
      <t xml:space="preserve">за период с </t>
    </r>
    <r>
      <rPr>
        <b/>
        <sz val="9"/>
        <color indexed="10"/>
        <rFont val="Times New Roman"/>
        <family val="1"/>
        <charset val="204"/>
      </rPr>
      <t>01.02.2019г. по 30.06.2019г.</t>
    </r>
  </si>
  <si>
    <t>пос. Подгорный</t>
  </si>
  <si>
    <t>«_____»______________2019г.</t>
  </si>
  <si>
    <t xml:space="preserve">Собственники помещений в МКД, расположенном по адресу: </t>
  </si>
  <si>
    <t>ул. Боровая, дом 1,</t>
  </si>
  <si>
    <r>
      <t>именуемые в дальнейшем "Заказчик",</t>
    </r>
    <r>
      <rPr>
        <b/>
        <sz val="9"/>
        <color indexed="10"/>
        <rFont val="Times New Roman"/>
        <family val="1"/>
        <charset val="204"/>
      </rPr>
      <t xml:space="preserve"> в лице  председателя МКД   Виноградовой С.В.,       </t>
    </r>
    <r>
      <rPr>
        <u/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 являющегося(ейся) собственником(цей) </t>
    </r>
  </si>
  <si>
    <t>(ФИО собственника / председателя)</t>
  </si>
  <si>
    <r>
      <t>квартиры</t>
    </r>
    <r>
      <rPr>
        <b/>
        <u/>
        <sz val="9"/>
        <color indexed="10"/>
        <rFont val="Times New Roman"/>
        <family val="1"/>
        <charset val="204"/>
      </rPr>
      <t xml:space="preserve"> №  12 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, находящейся в данном МКД, действующего(ей) на основании   </t>
    </r>
    <r>
      <rPr>
        <b/>
        <u/>
        <sz val="9"/>
        <color indexed="10"/>
        <rFont val="Times New Roman"/>
        <family val="1"/>
        <charset val="204"/>
      </rPr>
      <t>протокола общего собрания от 01.02.2019г</t>
    </r>
  </si>
  <si>
    <r>
      <t xml:space="preserve">с одной стороны, и  МП "ЖКХ" п. Подгорный в лице </t>
    </r>
    <r>
      <rPr>
        <u/>
        <sz val="9"/>
        <color rgb="FFFF0000"/>
        <rFont val="Times New Roman"/>
        <family val="1"/>
        <charset val="204"/>
      </rPr>
      <t xml:space="preserve"> </t>
    </r>
    <r>
      <rPr>
        <b/>
        <u/>
        <sz val="9"/>
        <color rgb="FFFF0000"/>
        <rFont val="Times New Roman"/>
        <family val="1"/>
        <charset val="204"/>
      </rPr>
      <t>директора МП "ЖКХ" п Подгорный Петрова Д.Ю.</t>
    </r>
  </si>
  <si>
    <t>действующего(щей) на основании договора управления МКД или договора обслуживания, именуемого(ой) в дальнейшем</t>
  </si>
  <si>
    <t>"Исполнитель", с другой стороны, совместно именуемые "Стороны", составили настоящий Акт о нижеследующем:</t>
  </si>
  <si>
    <t>1. Исполнителем предъявлены к приемке следующие, оказанные на основании договора управления МКД или договора обслуживания от</t>
  </si>
  <si>
    <r>
      <t>01.02.2019г, 03.06.2019</t>
    </r>
    <r>
      <rPr>
        <sz val="9"/>
        <color indexed="10"/>
        <rFont val="Times New Roman"/>
        <family val="1"/>
        <charset val="204"/>
      </rPr>
      <t xml:space="preserve">   </t>
    </r>
    <r>
      <rPr>
        <sz val="9"/>
        <rFont val="Times New Roman"/>
        <family val="1"/>
        <charset val="204"/>
      </rPr>
      <t xml:space="preserve"> (далее - "Договор"), услуги и (или) выполненные работы по содержанию и текущему ремонту общего </t>
    </r>
  </si>
  <si>
    <t xml:space="preserve">имущества  в МКД, расположенном по адресу: </t>
  </si>
  <si>
    <t>пос. Подгорный, ул. Боровая, д.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</si>
  <si>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</si>
  <si>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№ 6 по ул. Мира за 2019 год</t>
  </si>
  <si>
    <t xml:space="preserve">скрыть </t>
  </si>
  <si>
    <t>Наименование работ</t>
  </si>
  <si>
    <t>Периодичность/ объем выполненной работы (оказанной услуги)</t>
  </si>
  <si>
    <t xml:space="preserve">Единица измерения </t>
  </si>
  <si>
    <t>Цена выполненной работы (оказанной услуги), в рублях</t>
  </si>
  <si>
    <t>за период с 01.01. по 31.12.2019 год (исполнение договора управления многоквартирным домом от 29.12.2017 г.)</t>
  </si>
  <si>
    <t xml:space="preserve">                1.  Работы, выполняемые в отношении всех видов фундаментов:</t>
  </si>
  <si>
    <t>Осмотр конструкций</t>
  </si>
  <si>
    <t xml:space="preserve">1000 м2 </t>
  </si>
  <si>
    <t xml:space="preserve">                 2.  Работы, выполняемые в зданиях с подвалами</t>
  </si>
  <si>
    <t xml:space="preserve">                 3.  Работы, выполняемые для надлежащего содержания стен</t>
  </si>
  <si>
    <t xml:space="preserve">100 м3 </t>
  </si>
  <si>
    <t xml:space="preserve">                5. Работы, выполняемые в целях надлежащего содержания крыши</t>
  </si>
  <si>
    <t>Осмотр кровель</t>
  </si>
  <si>
    <t>1000 м2 кровли</t>
  </si>
  <si>
    <t>Осмотр деревянных конструкций крыш</t>
  </si>
  <si>
    <t>100 м2</t>
  </si>
  <si>
    <t>Очистка козырьков от снега</t>
  </si>
  <si>
    <t>м²</t>
  </si>
  <si>
    <t xml:space="preserve">                 9.  Работы, выполняемые в целях надлежащего содержания перегородок</t>
  </si>
  <si>
    <t xml:space="preserve">                 10.  Работы, выполняемые в целях надлежащего содержания внутренней отделки мест общего пользования</t>
  </si>
  <si>
    <t>Осмотр  внутренней отделки</t>
  </si>
  <si>
    <t xml:space="preserve">                 11.  Работы, выполняемые в целях надлежащего содержания оконных и дверных заполнений помещений, относящихся к общему имуществу</t>
  </si>
  <si>
    <t>Осмотр заполнений дверных и оконных проемов</t>
  </si>
  <si>
    <t>1000 м2 площади</t>
  </si>
  <si>
    <t>Снятие пружин</t>
  </si>
  <si>
    <t>шт</t>
  </si>
  <si>
    <t>Установка  пружины</t>
  </si>
  <si>
    <t xml:space="preserve">                 12.  Работы по ремонту придомового оборудования благоустройства</t>
  </si>
  <si>
    <t xml:space="preserve">Ремонт скамеек </t>
  </si>
  <si>
    <t>м.п.</t>
  </si>
  <si>
    <t xml:space="preserve">Ремонт песочниц </t>
  </si>
  <si>
    <t xml:space="preserve">                 13.  Общие работы, выполняемые для надлежащего содержания систем отопления и теплоснабжения</t>
  </si>
  <si>
    <t>Осмотр системы центрального отопления</t>
  </si>
  <si>
    <t xml:space="preserve"> 1000 м2</t>
  </si>
  <si>
    <t>Осмотр системы в подвальных помещениях,чердачных</t>
  </si>
  <si>
    <t>Испытание трубопроводов системы центрального отопления</t>
  </si>
  <si>
    <t>100 м труб.</t>
  </si>
  <si>
    <t>Промывка трубопроводов системы центрального отопления</t>
  </si>
  <si>
    <t>100 м3 здания</t>
  </si>
  <si>
    <t>Консервация системы отопления</t>
  </si>
  <si>
    <t>100 м</t>
  </si>
  <si>
    <t>Расконсервация системы отопления</t>
  </si>
  <si>
    <t>Ликвидация воздушных пробок в системе отопления в стояке</t>
  </si>
  <si>
    <t>1 стояк</t>
  </si>
  <si>
    <t xml:space="preserve">                 13.  Общие работы, выполняемые для надлежащего содержания систем  водоснабжения (холодного и горячего) и водоотведения</t>
  </si>
  <si>
    <t>Обслуживание приборов учета горячей воды</t>
  </si>
  <si>
    <t xml:space="preserve">                 16.  Работы, выполняемые в целях надлежащего содержания электрооборудования</t>
  </si>
  <si>
    <t>Осмотр линий электрических сетей, арматуры и электрооборудования в помещениях</t>
  </si>
  <si>
    <t>1000 м2 подвала</t>
  </si>
  <si>
    <t>Осмотр линий электрических сетей, арматуры и электрооборудования на лестничных клетках</t>
  </si>
  <si>
    <t>100 л.площ.</t>
  </si>
  <si>
    <t xml:space="preserve">                 17.  Работы по содержанию помещений, входящих в состав общего имущества</t>
  </si>
  <si>
    <t xml:space="preserve">Влажное подметание лестничных площадок и маршей </t>
  </si>
  <si>
    <t>м2</t>
  </si>
  <si>
    <t>Влажное подметание лестничных площадок и маршей свыше 3-го этажа</t>
  </si>
  <si>
    <t xml:space="preserve">Мытье лестничных площадок и маршей </t>
  </si>
  <si>
    <t>Мытье лестничных площадок и маршей свыше  3-го этажа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</si>
  <si>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</si>
  <si>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</si>
  <si>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</si>
  <si>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</si>
  <si>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</t>
  </si>
  <si>
    <t>подоконники</t>
  </si>
  <si>
    <t>оконных решеток</t>
  </si>
  <si>
    <t>перил лестниц</t>
  </si>
  <si>
    <t>шкафов для электросчетчиков, слаботочных устройств</t>
  </si>
  <si>
    <t>почтовых ящиков</t>
  </si>
  <si>
    <t>дверей</t>
  </si>
  <si>
    <t>Мытье окон</t>
  </si>
  <si>
    <t xml:space="preserve">            VI.  Уборка придомовой территории</t>
  </si>
  <si>
    <t xml:space="preserve">                 17.  Работы по содержанию придомовой территории в холодный период года</t>
  </si>
  <si>
    <t>Подметание свежевыпавшего снега</t>
  </si>
  <si>
    <t>Сдвигание свежевыпавшего снега толщиной слоя свыше 2 см</t>
  </si>
  <si>
    <t>Транспортировка песка от места складирования до места посыпки</t>
  </si>
  <si>
    <t>м3</t>
  </si>
  <si>
    <t>Посыпка территории противогололедными материалами</t>
  </si>
  <si>
    <t>Очистка территории от уплотнительного снега при наличии колейности свыше 5 см</t>
  </si>
  <si>
    <t>Очистка территории от наледи и льда</t>
  </si>
  <si>
    <t xml:space="preserve">Подметание территории в дни без снегопада </t>
  </si>
  <si>
    <t>Сдвигание свежевыпавшего снега в дни сильных снегопадов</t>
  </si>
  <si>
    <t>Перекидывание снега и скола</t>
  </si>
  <si>
    <t>Сдвигание снега и скола, сброшенного с крыш</t>
  </si>
  <si>
    <t>Уборка отмосток</t>
  </si>
  <si>
    <t>Очистка от мусора урн, установленных возле подъездов</t>
  </si>
  <si>
    <t>Очистка урн от мусора</t>
  </si>
  <si>
    <t>Уборка крыльца и площадки перед входом в подъезд</t>
  </si>
  <si>
    <t>Подметание площадок перед входом в подъезд</t>
  </si>
  <si>
    <t>Очистка приямков</t>
  </si>
  <si>
    <t>Погрузка мусора на автотранспорт вручную</t>
  </si>
  <si>
    <t xml:space="preserve">                 18.  Работы по содержанию придомовой территории в теплый период года</t>
  </si>
  <si>
    <t>Подметание территории с усовершенственным покрытием</t>
  </si>
  <si>
    <t>Уборка и выкашивание газонов</t>
  </si>
  <si>
    <t xml:space="preserve">Уборка газонов </t>
  </si>
  <si>
    <t>Уборка газонов от листьев, сучьев, мусора при засоренности сильной</t>
  </si>
  <si>
    <t>Скашивание газонов газонокосилкой</t>
  </si>
  <si>
    <t>Сгребание и относка скошенной травы</t>
  </si>
  <si>
    <t xml:space="preserve">            VIII.  Услуги по управлению МКД</t>
  </si>
  <si>
    <t>Управление МКД</t>
  </si>
  <si>
    <t>м2 жилой площади</t>
  </si>
  <si>
    <t xml:space="preserve">            IX.  Обеспечение устранения аварий</t>
  </si>
  <si>
    <t>Обеспечение устранений аварий</t>
  </si>
  <si>
    <t>ИТОГО</t>
  </si>
  <si>
    <t>Управляющая организация - МП "ЖКХ"</t>
  </si>
  <si>
    <r>
      <t xml:space="preserve">2. Всего за период с </t>
    </r>
    <r>
      <rPr>
        <b/>
        <sz val="9"/>
        <rFont val="Times New Roman"/>
        <family val="1"/>
        <charset val="204"/>
      </rPr>
      <t>01.02.2019г. по 30.06.2019г</t>
    </r>
    <r>
      <rPr>
        <sz val="9"/>
        <rFont val="Times New Roman"/>
        <family val="1"/>
        <charset val="204"/>
      </rPr>
      <t>. выполнено работ (оказано услуг) на общую сумму</t>
    </r>
  </si>
  <si>
    <t>пятьсот шестьдесят шесть тысяч восемьдесят восемь рублей, 24 коп.</t>
  </si>
  <si>
    <t xml:space="preserve">     (прописью)</t>
  </si>
  <si>
    <t>3.  Работы (услуги) выполнены (оказаны) полностью, в установленные сроки, с надлежащим качеством.</t>
  </si>
  <si>
    <t>4.  Претензий по выполнению условий Договора Стороны друг к другу не имеют.</t>
  </si>
  <si>
    <t>Настоящий   Акт   составлен   в 2-х экземплярах, имеющих одинаковую юридическую силу, по одному для каждой из Сторон</t>
  </si>
  <si>
    <t>Подписи Сторон:</t>
  </si>
  <si>
    <t>Исполнитель - директор МП "ЖКХ"</t>
  </si>
  <si>
    <t>Петров Д.Ю.</t>
  </si>
  <si>
    <t>(должность, ФИО)</t>
  </si>
  <si>
    <t xml:space="preserve">    (подпись)</t>
  </si>
  <si>
    <t xml:space="preserve">Заказчик - Председатель МКД          </t>
  </si>
  <si>
    <t>Виноградова С.В.</t>
  </si>
  <si>
    <t>Примечания:</t>
  </si>
  <si>
    <t xml:space="preserve">&lt;1&gt; В соответствии с пунктом 4 части 8 статьи 161.1 Жилищного кодекса Российской Федерации (Собрание законодательства Российской Федерации, 2005, № 1, ст. 14; 2011, № 23, ст. 3263; 2014, № 30, ст. 4264; 2015, № 27, ст. 3967) председатель совета </t>
  </si>
  <si>
    <t>многоквартирного дома 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</si>
  <si>
    <t>&lt;2&gt; 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г. № 290.</t>
  </si>
  <si>
    <t>&lt;3&gt; Стоимость за единицу выполненной работы (оказанной услуги) по договору управления многоквартирным домом или договору оказания услуг по содержанию и (или) выполнению работ по ремонту общего имущества в многоквартирном доме.</t>
  </si>
  <si>
    <t>&lt;4&gt; Сметная стоимость за единицу выполненной работы по договору подряда по выполнению работ по ремонту общего имущества в многоквартирном доме.</t>
  </si>
  <si>
    <t>&lt;5&gt; В случае уклонения или отказа от подписи, невозвращения в течении 10 рабочих дней после подписи в адрес МП «ЖКХ» одного экземпляра акта сдачи-приемки выполненных УО работ уполномоченным собственниками помещений лицом без предоставления мотивированного письменного (предоставление доказательств факта невыполнения работ) отказа от его подписания, работы считаются выполненными УО в полном объеме и с надлежащим качеством и без наличия подписи лица уполномоченного собственниками МКД в акте.</t>
  </si>
  <si>
    <t xml:space="preserve">Приложение 1    </t>
  </si>
  <si>
    <t>Регулировка системы отопления</t>
  </si>
  <si>
    <t>Смена участка канализации из полипропиленовых фасонных частей</t>
  </si>
  <si>
    <t>м</t>
  </si>
  <si>
    <t>Ревизия щитов</t>
  </si>
  <si>
    <t>Закрытие чердачных люков</t>
  </si>
  <si>
    <t>шт.</t>
  </si>
  <si>
    <t>Поверка водосчетчика ХВС д.25 мм</t>
  </si>
  <si>
    <t>Ревизия ВРУ</t>
  </si>
  <si>
    <t>квартир</t>
  </si>
  <si>
    <t>Очистка от наледи и льда крышек люков пожарных колодцев</t>
  </si>
  <si>
    <t>Сдвигание свежевыпавшего снега и очистка придомовой территории от снега и льда</t>
  </si>
  <si>
    <t>Уборка подвальных помещений</t>
  </si>
  <si>
    <t>Очистка кровли от снега при толщине снега до 20 см  и скалывание сосулек</t>
  </si>
  <si>
    <t>Уборка чердачного помещения</t>
  </si>
  <si>
    <t>Осмотр водопровода, канализации, горячего водоснабжения</t>
  </si>
  <si>
    <t>Замена перегоревшей эл.лампы накаливания</t>
  </si>
  <si>
    <t>Ревизия светильников дворового освещения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</si>
  <si>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</si>
  <si>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</si>
  <si>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</si>
  <si>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</si>
  <si>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</si>
  <si>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</si>
  <si>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</si>
  <si>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</si>
  <si>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>Дата начала отчетного периода</t>
  </si>
  <si>
    <t xml:space="preserve"> 01.01.2019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</si>
  <si>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</si>
  <si>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</si>
  <si>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</si>
  <si>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</si>
  <si>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</si>
  <si>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-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</si>
  <si>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</si>
  <si>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</si>
  <si>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</si>
  <si>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</si>
  <si>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</si>
  <si>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</si>
  <si>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</si>
  <si>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</si>
  <si>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</si>
  <si>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</si>
  <si>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</si>
  <si>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</si>
  <si>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</si>
  <si>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</si>
  <si>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</si>
  <si>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</si>
  <si>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</si>
  <si>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>Содержание и текущий ремонт общего имущества в многоквартирном доме</t>
  </si>
  <si>
    <t>Годовая фактическая стоимость работ (услуг)</t>
  </si>
  <si>
    <t xml:space="preserve">Детальный перечень выполненных работ (оказанных услуг) </t>
  </si>
  <si>
    <t xml:space="preserve"> - </t>
  </si>
  <si>
    <t>Приложение 1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</si>
  <si>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</si>
  <si>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</si>
  <si>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</si>
  <si>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</si>
  <si>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</si>
  <si>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</si>
  <si>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</si>
  <si>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</si>
  <si>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</si>
  <si>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
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</si>
  <si>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</si>
  <si>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</si>
  <si>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</si>
  <si>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</si>
  <si>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</si>
  <si>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</si>
  <si>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</si>
  <si>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</si>
  <si>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</si>
  <si>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</si>
  <si>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
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</si>
  <si>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</si>
  <si>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</si>
  <si>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</si>
  <si>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</si>
  <si>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</si>
  <si>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</si>
  <si>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</si>
  <si>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</si>
  <si>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</si>
  <si>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</si>
  <si>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</si>
  <si>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 xml:space="preserve"> 30.03.2020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</si>
</sst>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р_._-;\-* #,##0.00_р_._-;_-* &quot;-&quot;??_р_._-;_-@_-"/>
    <numFmt numFmtId="164" formatCode="0.000"/>
    <numFmt numFmtId="165" formatCode="0.0"/>
    <numFmt numFmtId="166" formatCode="#,##0.00&quot;р.&quot;"/>
    <numFmt numFmtId="167" formatCode="\$#.00"/>
    <numFmt numFmtId="168" formatCode="#."/>
    <numFmt numFmtId="169" formatCode="%#.00"/>
    <numFmt numFmtId="170" formatCode="#\,##0.00"/>
    <numFmt numFmtId="171" formatCode="#.00"/>
  </numFmts>
  <fonts count="7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sz val="9"/>
      <name val="Arial"/>
      <family val="2"/>
      <charset val="204"/>
    </font>
    <font>
      <sz val="9"/>
      <color rgb="FFC00000"/>
      <name val="Arial"/>
      <family val="2"/>
      <charset val="204"/>
    </font>
    <font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u/>
      <sz val="9"/>
      <color indexed="10"/>
      <name val="Times New Roman"/>
      <family val="1"/>
      <charset val="204"/>
    </font>
    <font>
      <sz val="10"/>
      <color rgb="FFC00000"/>
      <name val="Arial"/>
      <family val="2"/>
      <charset val="204"/>
    </font>
    <font>
      <u/>
      <sz val="9"/>
      <color indexed="1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u/>
      <sz val="9"/>
      <color rgb="FFFF0000"/>
      <name val="Times New Roman"/>
      <family val="1"/>
      <charset val="204"/>
    </font>
    <font>
      <b/>
      <u/>
      <sz val="9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rgb="FFC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C00000"/>
      <name val="Times New Roman"/>
      <family val="1"/>
      <charset val="204"/>
    </font>
    <font>
      <i/>
      <sz val="9"/>
      <name val="Times New Roman"/>
      <family val="1"/>
      <charset val="204"/>
    </font>
    <font>
      <sz val="1"/>
      <color indexed="8"/>
      <name val="Courier"/>
      <family val="1"/>
      <charset val="204"/>
    </font>
    <font>
      <sz val="1"/>
      <color indexed="8"/>
      <name val="Courier New"/>
      <family val="3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16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8"/>
      <name val="Arial"/>
      <family val="2"/>
      <charset val="204"/>
    </font>
    <font>
      <b/>
      <sz val="24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rgb="FF000000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8"/>
      <color indexed="8"/>
      <name val="Tahoma"/>
      <family val="2"/>
      <charset val="204"/>
    </font>
    <font>
      <sz val="11"/>
      <color indexed="17"/>
      <name val="Calibri"/>
      <family val="2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1"/>
      </patternFill>
    </fill>
    <fill>
      <patternFill patternType="solid">
        <fgColor indexed="41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4">
    <xf numFmtId="0" fontId="0" fillId="0" borderId="0"/>
    <xf numFmtId="0" fontId="2" fillId="0" borderId="0"/>
    <xf numFmtId="0" fontId="2" fillId="0" borderId="0"/>
    <xf numFmtId="0" fontId="15" fillId="0" borderId="0"/>
    <xf numFmtId="43" fontId="15" fillId="0" borderId="0" applyFont="0" applyFill="0" applyBorder="0" applyAlignment="0" applyProtection="0"/>
    <xf numFmtId="167" fontId="29" fillId="0" borderId="0">
      <protection locked="0"/>
    </xf>
    <xf numFmtId="168" fontId="29" fillId="0" borderId="7">
      <protection locked="0"/>
    </xf>
    <xf numFmtId="167" fontId="30" fillId="0" borderId="0">
      <protection locked="0"/>
    </xf>
    <xf numFmtId="168" fontId="30" fillId="0" borderId="8">
      <protection locked="0"/>
    </xf>
    <xf numFmtId="169" fontId="29" fillId="0" borderId="0">
      <protection locked="0"/>
    </xf>
    <xf numFmtId="170" fontId="29" fillId="0" borderId="0">
      <protection locked="0"/>
    </xf>
    <xf numFmtId="169" fontId="30" fillId="0" borderId="0">
      <protection locked="0"/>
    </xf>
    <xf numFmtId="170" fontId="30" fillId="0" borderId="0">
      <protection locked="0"/>
    </xf>
    <xf numFmtId="171" fontId="29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4" fillId="0" borderId="0" applyNumberFormat="0" applyFill="0" applyBorder="0" applyProtection="0">
      <alignment horizontal="left" vertical="top" wrapText="1"/>
    </xf>
    <xf numFmtId="0" fontId="35" fillId="16" borderId="0" applyNumberFormat="0" applyBorder="0" applyProtection="0">
      <alignment horizontal="left" vertical="top" wrapText="1"/>
    </xf>
    <xf numFmtId="0" fontId="35" fillId="17" borderId="0" applyNumberFormat="0" applyBorder="0" applyProtection="0">
      <alignment horizontal="left" vertical="top" wrapText="1"/>
    </xf>
    <xf numFmtId="0" fontId="34" fillId="18" borderId="0" applyNumberFormat="0" applyBorder="0" applyProtection="0">
      <alignment horizontal="left" vertical="top" wrapText="1"/>
    </xf>
    <xf numFmtId="0" fontId="36" fillId="19" borderId="0" applyNumberFormat="0" applyBorder="0" applyProtection="0">
      <alignment horizontal="left" vertical="top" wrapText="1"/>
    </xf>
    <xf numFmtId="0" fontId="37" fillId="20" borderId="0" applyNumberFormat="0" applyBorder="0" applyProtection="0">
      <alignment horizontal="left" vertical="top" wrapText="1"/>
    </xf>
    <xf numFmtId="0" fontId="15" fillId="0" borderId="0"/>
    <xf numFmtId="0" fontId="38" fillId="0" borderId="0" applyNumberFormat="0" applyFill="0" applyBorder="0" applyProtection="0">
      <alignment horizontal="left" vertical="top" wrapText="1"/>
    </xf>
    <xf numFmtId="0" fontId="39" fillId="21" borderId="0" applyNumberFormat="0" applyBorder="0" applyProtection="0">
      <alignment horizontal="left" vertical="top" wrapText="1"/>
    </xf>
    <xf numFmtId="0" fontId="40" fillId="0" borderId="0" applyNumberFormat="0" applyFill="0" applyBorder="0" applyProtection="0">
      <alignment horizontal="left" vertical="top" wrapText="1"/>
    </xf>
    <xf numFmtId="0" fontId="41" fillId="0" borderId="0" applyNumberFormat="0" applyFill="0" applyBorder="0" applyProtection="0">
      <alignment horizontal="left" vertical="top" wrapText="1"/>
    </xf>
    <xf numFmtId="0" fontId="42" fillId="0" borderId="0" applyNumberFormat="0" applyFill="0" applyBorder="0" applyProtection="0">
      <alignment horizontal="left" vertical="top" wrapText="1"/>
    </xf>
    <xf numFmtId="0" fontId="43" fillId="22" borderId="0" applyNumberFormat="0" applyBorder="0" applyProtection="0">
      <alignment horizontal="left" vertical="top" wrapText="1"/>
    </xf>
    <xf numFmtId="0" fontId="44" fillId="22" borderId="9" applyNumberFormat="0" applyProtection="0">
      <alignment horizontal="left" vertical="top" wrapText="1"/>
    </xf>
    <xf numFmtId="0" fontId="45" fillId="0" borderId="0">
      <alignment horizontal="left" vertical="top"/>
    </xf>
    <xf numFmtId="0" fontId="45" fillId="0" borderId="0">
      <alignment horizontal="left" vertical="top"/>
    </xf>
    <xf numFmtId="0" fontId="45" fillId="0" borderId="0">
      <alignment horizontal="center" vertical="top"/>
    </xf>
    <xf numFmtId="0" fontId="42" fillId="0" borderId="0" applyNumberFormat="0" applyFill="0" applyBorder="0" applyProtection="0">
      <alignment horizontal="left" vertical="top" wrapText="1"/>
    </xf>
    <xf numFmtId="0" fontId="42" fillId="0" borderId="0" applyNumberFormat="0" applyFill="0" applyBorder="0" applyProtection="0">
      <alignment horizontal="left" vertical="top" wrapText="1"/>
    </xf>
    <xf numFmtId="0" fontId="36" fillId="0" borderId="0" applyNumberFormat="0" applyFill="0" applyBorder="0" applyProtection="0">
      <alignment horizontal="left" vertical="top" wrapText="1"/>
    </xf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26" borderId="0" applyNumberFormat="0" applyBorder="0" applyAlignment="0" applyProtection="0"/>
    <xf numFmtId="0" fontId="46" fillId="7" borderId="9" applyNumberFormat="0" applyAlignment="0" applyProtection="0"/>
    <xf numFmtId="0" fontId="47" fillId="27" borderId="10" applyNumberFormat="0" applyAlignment="0" applyProtection="0"/>
    <xf numFmtId="0" fontId="48" fillId="27" borderId="9" applyNumberFormat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11" applyNumberFormat="0" applyFill="0" applyAlignment="0" applyProtection="0"/>
    <xf numFmtId="0" fontId="51" fillId="0" borderId="12" applyNumberFormat="0" applyFill="0" applyAlignment="0" applyProtection="0"/>
    <xf numFmtId="0" fontId="52" fillId="0" borderId="13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14" applyNumberFormat="0" applyFill="0" applyAlignment="0" applyProtection="0"/>
    <xf numFmtId="0" fontId="54" fillId="28" borderId="15" applyNumberFormat="0" applyAlignment="0" applyProtection="0"/>
    <xf numFmtId="0" fontId="55" fillId="0" borderId="0" applyNumberFormat="0" applyFill="0" applyBorder="0" applyAlignment="0" applyProtection="0"/>
    <xf numFmtId="0" fontId="56" fillId="2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57" fillId="0" borderId="0"/>
    <xf numFmtId="0" fontId="58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42" fillId="0" borderId="0">
      <alignment horizontal="left" vertical="top" wrapText="1"/>
    </xf>
    <xf numFmtId="0" fontId="59" fillId="3" borderId="0" applyNumberFormat="0" applyBorder="0" applyAlignment="0" applyProtection="0"/>
    <xf numFmtId="0" fontId="60" fillId="0" borderId="0" applyNumberFormat="0" applyFill="0" applyBorder="0" applyAlignment="0" applyProtection="0"/>
    <xf numFmtId="0" fontId="2" fillId="30" borderId="16" applyNumberFormat="0" applyFont="0" applyAlignment="0" applyProtection="0"/>
    <xf numFmtId="0" fontId="61" fillId="0" borderId="17" applyNumberFormat="0" applyFill="0" applyAlignment="0" applyProtection="0"/>
    <xf numFmtId="0" fontId="62" fillId="0" borderId="0"/>
    <xf numFmtId="0" fontId="63" fillId="0" borderId="0" applyNumberFormat="0" applyFill="0" applyBorder="0" applyAlignment="0" applyProtection="0"/>
    <xf numFmtId="43" fontId="64" fillId="0" borderId="0" applyFont="0" applyFill="0" applyBorder="0" applyAlignment="0" applyProtection="0"/>
    <xf numFmtId="0" fontId="65" fillId="4" borderId="0" applyNumberFormat="0" applyBorder="0" applyAlignment="0" applyProtection="0"/>
  </cellStyleXfs>
  <cellXfs count="122">
    <xf numFmtId="0" fontId="0" fillId="0" borderId="0" xfId="0"/>
    <xf numFmtId="0" fontId="4" fillId="0" borderId="0" xfId="1" applyFont="1" applyFill="1"/>
    <xf numFmtId="0" fontId="4" fillId="0" borderId="0" xfId="2" applyFont="1" applyFill="1"/>
    <xf numFmtId="0" fontId="6" fillId="0" borderId="0" xfId="2" applyFont="1" applyFill="1" applyAlignment="1">
      <alignment horizontal="right"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/>
    <xf numFmtId="0" fontId="9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Fill="1"/>
    <xf numFmtId="0" fontId="10" fillId="0" borderId="0" xfId="1" applyFont="1" applyFill="1"/>
    <xf numFmtId="0" fontId="13" fillId="0" borderId="0" xfId="1" applyFont="1" applyFill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" fillId="0" borderId="0" xfId="1" applyFill="1" applyBorder="1"/>
    <xf numFmtId="0" fontId="18" fillId="0" borderId="1" xfId="0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/>
    </xf>
    <xf numFmtId="1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2" fontId="12" fillId="0" borderId="1" xfId="1" applyNumberFormat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left" vertical="center"/>
    </xf>
    <xf numFmtId="49" fontId="21" fillId="0" borderId="1" xfId="1" applyNumberFormat="1" applyFont="1" applyFill="1" applyBorder="1" applyAlignment="1">
      <alignment horizontal="left" vertical="center"/>
    </xf>
    <xf numFmtId="1" fontId="12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4" fontId="21" fillId="0" borderId="1" xfId="1" applyNumberFormat="1" applyFont="1" applyFill="1" applyBorder="1" applyAlignment="1">
      <alignment horizontal="center" vertical="center"/>
    </xf>
    <xf numFmtId="4" fontId="21" fillId="0" borderId="0" xfId="1" applyNumberFormat="1" applyFont="1" applyFill="1" applyBorder="1" applyAlignment="1">
      <alignment horizontal="center" vertical="center"/>
    </xf>
    <xf numFmtId="166" fontId="26" fillId="0" borderId="0" xfId="0" applyNumberFormat="1" applyFont="1" applyFill="1" applyAlignment="1">
      <alignment horizontal="right" vertical="center"/>
    </xf>
    <xf numFmtId="2" fontId="23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2" fillId="0" borderId="0" xfId="1" applyFill="1"/>
    <xf numFmtId="0" fontId="5" fillId="0" borderId="0" xfId="1" applyFont="1" applyFill="1"/>
    <xf numFmtId="0" fontId="6" fillId="0" borderId="0" xfId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5" fillId="0" borderId="0" xfId="2" applyFont="1" applyFill="1"/>
    <xf numFmtId="0" fontId="6" fillId="0" borderId="0" xfId="1" applyFont="1" applyFill="1"/>
    <xf numFmtId="0" fontId="2" fillId="0" borderId="0" xfId="2" applyFill="1"/>
    <xf numFmtId="0" fontId="4" fillId="0" borderId="0" xfId="1" applyFont="1" applyFill="1" applyBorder="1"/>
    <xf numFmtId="0" fontId="9" fillId="0" borderId="0" xfId="1" applyFont="1" applyFill="1" applyBorder="1" applyAlignment="1">
      <alignment horizontal="left" vertical="center"/>
    </xf>
    <xf numFmtId="0" fontId="28" fillId="0" borderId="0" xfId="0" applyFont="1" applyFill="1" applyAlignment="1">
      <alignment horizontal="right"/>
    </xf>
    <xf numFmtId="0" fontId="10" fillId="0" borderId="0" xfId="1" applyFont="1" applyFill="1" applyBorder="1"/>
    <xf numFmtId="0" fontId="22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/>
    </xf>
    <xf numFmtId="0" fontId="18" fillId="0" borderId="1" xfId="0" applyFont="1" applyFill="1" applyBorder="1"/>
    <xf numFmtId="0" fontId="6" fillId="0" borderId="1" xfId="0" applyFont="1" applyFill="1" applyBorder="1" applyAlignment="1">
      <alignment horizontal="left" vertical="center"/>
    </xf>
    <xf numFmtId="0" fontId="23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left" vertical="center"/>
    </xf>
    <xf numFmtId="165" fontId="6" fillId="0" borderId="1" xfId="1" applyNumberFormat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left" vertical="center"/>
    </xf>
    <xf numFmtId="0" fontId="25" fillId="0" borderId="1" xfId="1" applyFont="1" applyFill="1" applyBorder="1" applyAlignment="1">
      <alignment horizontal="left" vertical="top" wrapText="1"/>
    </xf>
    <xf numFmtId="1" fontId="25" fillId="0" borderId="1" xfId="1" applyNumberFormat="1" applyFont="1" applyFill="1" applyBorder="1" applyAlignment="1">
      <alignment horizontal="center" vertical="center"/>
    </xf>
    <xf numFmtId="0" fontId="25" fillId="0" borderId="1" xfId="1" applyFont="1" applyFill="1" applyBorder="1" applyAlignment="1">
      <alignment horizontal="center" vertical="center"/>
    </xf>
    <xf numFmtId="2" fontId="25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wrapText="1"/>
    </xf>
    <xf numFmtId="0" fontId="21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wrapText="1"/>
    </xf>
    <xf numFmtId="4" fontId="12" fillId="0" borderId="1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wrapText="1"/>
    </xf>
    <xf numFmtId="0" fontId="6" fillId="0" borderId="0" xfId="1" applyFont="1" applyFill="1" applyBorder="1" applyAlignment="1">
      <alignment horizontal="center" vertical="center"/>
    </xf>
    <xf numFmtId="4" fontId="12" fillId="0" borderId="0" xfId="1" applyNumberFormat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  <xf numFmtId="0" fontId="27" fillId="0" borderId="0" xfId="1" applyFont="1" applyFill="1" applyBorder="1" applyAlignment="1">
      <alignment horizontal="center" vertical="center"/>
    </xf>
    <xf numFmtId="0" fontId="21" fillId="0" borderId="5" xfId="1" applyFont="1" applyFill="1" applyBorder="1" applyAlignment="1">
      <alignment vertical="center"/>
    </xf>
    <xf numFmtId="0" fontId="4" fillId="0" borderId="5" xfId="1" applyFont="1" applyFill="1" applyBorder="1"/>
    <xf numFmtId="0" fontId="23" fillId="0" borderId="0" xfId="1" applyFont="1" applyFill="1" applyAlignment="1">
      <alignment horizontal="center" vertical="center"/>
    </xf>
    <xf numFmtId="0" fontId="2" fillId="0" borderId="5" xfId="1" applyFont="1" applyFill="1" applyBorder="1"/>
    <xf numFmtId="0" fontId="7" fillId="0" borderId="5" xfId="1" applyFont="1" applyFill="1" applyBorder="1" applyAlignment="1">
      <alignment vertical="center"/>
    </xf>
    <xf numFmtId="0" fontId="12" fillId="0" borderId="5" xfId="1" applyFont="1" applyFill="1" applyBorder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28" fillId="0" borderId="0" xfId="1" applyFont="1" applyFill="1" applyAlignment="1">
      <alignment horizontal="left" vertical="top" wrapText="1"/>
    </xf>
    <xf numFmtId="0" fontId="23" fillId="0" borderId="6" xfId="1" applyFont="1" applyFill="1" applyBorder="1" applyAlignment="1">
      <alignment horizontal="center"/>
    </xf>
    <xf numFmtId="0" fontId="28" fillId="0" borderId="0" xfId="1" applyFont="1" applyFill="1" applyAlignment="1">
      <alignment horizontal="left" vertical="center" wrapText="1"/>
    </xf>
    <xf numFmtId="0" fontId="28" fillId="0" borderId="0" xfId="1" applyFont="1" applyFill="1" applyAlignment="1">
      <alignment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left" vertical="center"/>
    </xf>
    <xf numFmtId="49" fontId="21" fillId="0" borderId="2" xfId="1" applyNumberFormat="1" applyFont="1" applyFill="1" applyBorder="1" applyAlignment="1">
      <alignment horizontal="left" vertical="center" wrapText="1"/>
    </xf>
    <xf numFmtId="49" fontId="21" fillId="0" borderId="3" xfId="1" applyNumberFormat="1" applyFont="1" applyFill="1" applyBorder="1" applyAlignment="1">
      <alignment horizontal="left" vertical="center" wrapText="1"/>
    </xf>
    <xf numFmtId="49" fontId="21" fillId="0" borderId="4" xfId="1" applyNumberFormat="1" applyFont="1" applyFill="1" applyBorder="1" applyAlignment="1">
      <alignment horizontal="left" vertical="center" wrapText="1"/>
    </xf>
    <xf numFmtId="0" fontId="7" fillId="0" borderId="5" xfId="1" applyFont="1" applyFill="1" applyBorder="1" applyAlignment="1">
      <alignment horizontal="left" vertical="center"/>
    </xf>
    <xf numFmtId="0" fontId="6" fillId="0" borderId="0" xfId="1" applyFont="1" applyFill="1" applyAlignment="1">
      <alignment horizontal="justify" vertical="center" wrapText="1"/>
    </xf>
    <xf numFmtId="0" fontId="9" fillId="0" borderId="0" xfId="1" applyFont="1" applyFill="1" applyAlignment="1">
      <alignment horizontal="justify" vertical="center" wrapText="1"/>
    </xf>
    <xf numFmtId="0" fontId="9" fillId="0" borderId="0" xfId="1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Alignment="1">
      <alignment horizontal="center" vertical="center"/>
    </xf>
    <xf numFmtId="0" fontId="3" fillId="0" borderId="0" xfId="1" applyFont="1" applyFill="1" applyAlignment="1">
      <alignment horizontal="right" vertical="center" wrapText="1"/>
    </xf>
    <xf numFmtId="0" fontId="6" fillId="0" borderId="0" xfId="1" applyFont="1" applyFill="1" applyAlignment="1">
      <alignment horizontal="center" vertical="center"/>
    </xf>
    <xf numFmtId="0" fontId="6" fillId="0" borderId="0" xfId="3" applyFont="1" applyFill="1" applyAlignment="1">
      <alignment horizontal="left" vertical="center" wrapText="1"/>
    </xf>
    <xf numFmtId="0" fontId="66" fillId="0" borderId="0" xfId="0" applyFont="1" applyFill="1" applyAlignment="1">
      <alignment horizontal="center" vertical="center"/>
    </xf>
    <xf numFmtId="166" fontId="68" fillId="0" borderId="0" xfId="0" applyNumberFormat="1" applyFont="1" applyFill="1" applyBorder="1" applyAlignment="1">
      <alignment horizontal="right" vertical="center"/>
    </xf>
    <xf numFmtId="0" fontId="67" fillId="0" borderId="0" xfId="0" applyFont="1" applyFill="1"/>
    <xf numFmtId="0" fontId="18" fillId="0" borderId="5" xfId="0" applyFont="1" applyFill="1" applyBorder="1" applyAlignment="1">
      <alignment horizontal="center" vertical="center"/>
    </xf>
    <xf numFmtId="0" fontId="68" fillId="0" borderId="1" xfId="0" applyFont="1" applyFill="1" applyBorder="1" applyAlignment="1">
      <alignment horizontal="center" vertical="center" wrapText="1"/>
    </xf>
    <xf numFmtId="0" fontId="68" fillId="0" borderId="1" xfId="0" applyFont="1" applyFill="1" applyBorder="1" applyAlignment="1">
      <alignment vertical="center" wrapText="1"/>
    </xf>
    <xf numFmtId="0" fontId="67" fillId="0" borderId="1" xfId="0" applyFont="1" applyFill="1" applyBorder="1" applyAlignment="1">
      <alignment horizontal="center"/>
    </xf>
    <xf numFmtId="14" fontId="69" fillId="0" borderId="1" xfId="0" applyNumberFormat="1" applyFont="1" applyFill="1" applyBorder="1" applyAlignment="1">
      <alignment horizontal="center"/>
    </xf>
    <xf numFmtId="0" fontId="67" fillId="0" borderId="1" xfId="0" applyFont="1" applyFill="1" applyBorder="1"/>
    <xf numFmtId="0" fontId="69" fillId="0" borderId="1" xfId="0" applyFont="1" applyFill="1" applyBorder="1" applyAlignment="1">
      <alignment horizontal="center"/>
    </xf>
    <xf numFmtId="0" fontId="70" fillId="0" borderId="1" xfId="0" applyFont="1" applyFill="1" applyBorder="1" applyAlignment="1">
      <alignment horizontal="center" wrapText="1"/>
    </xf>
    <xf numFmtId="0" fontId="69" fillId="0" borderId="1" xfId="0" applyFont="1" applyFill="1" applyBorder="1"/>
    <xf numFmtId="4" fontId="69" fillId="0" borderId="1" xfId="0" applyNumberFormat="1" applyFont="1" applyFill="1" applyBorder="1" applyAlignment="1">
      <alignment horizontal="center"/>
    </xf>
    <xf numFmtId="0" fontId="68" fillId="0" borderId="1" xfId="0" applyFont="1" applyFill="1" applyBorder="1" applyAlignment="1">
      <alignment vertical="top" wrapText="1"/>
    </xf>
    <xf numFmtId="0" fontId="68" fillId="0" borderId="1" xfId="0" applyFont="1" applyFill="1" applyBorder="1" applyAlignment="1">
      <alignment horizontal="justify" vertical="center" wrapText="1"/>
    </xf>
    <xf numFmtId="49" fontId="68" fillId="0" borderId="1" xfId="0" applyNumberFormat="1" applyFont="1" applyFill="1" applyBorder="1" applyAlignment="1">
      <alignment horizontal="justify" vertical="center" wrapText="1"/>
    </xf>
    <xf numFmtId="0" fontId="68" fillId="0" borderId="2" xfId="0" applyFont="1" applyFill="1" applyBorder="1" applyAlignment="1">
      <alignment horizontal="left" vertical="center" wrapText="1"/>
    </xf>
    <xf numFmtId="0" fontId="68" fillId="0" borderId="3" xfId="0" applyFont="1" applyFill="1" applyBorder="1" applyAlignment="1">
      <alignment horizontal="left" vertical="center" wrapText="1"/>
    </xf>
    <xf numFmtId="0" fontId="68" fillId="0" borderId="4" xfId="0" applyFont="1" applyFill="1" applyBorder="1" applyAlignment="1">
      <alignment horizontal="left" vertical="center" wrapText="1"/>
    </xf>
    <xf numFmtId="3" fontId="69" fillId="0" borderId="1" xfId="0" applyNumberFormat="1" applyFont="1" applyFill="1" applyBorder="1" applyAlignment="1">
      <alignment horizontal="center"/>
    </xf>
    <xf numFmtId="0" fontId="70" fillId="0" borderId="1" xfId="0" applyFont="1" applyFill="1" applyBorder="1" applyAlignment="1">
      <alignment wrapText="1"/>
    </xf>
    <xf numFmtId="0" fontId="69" fillId="0" borderId="1" xfId="0" applyFont="1" applyFill="1" applyBorder="1" applyAlignment="1">
      <alignment vertical="top"/>
    </xf>
    <xf numFmtId="4" fontId="70" fillId="0" borderId="1" xfId="0" applyNumberFormat="1" applyFont="1" applyFill="1" applyBorder="1" applyAlignment="1">
      <alignment wrapText="1"/>
    </xf>
    <xf numFmtId="4" fontId="70" fillId="0" borderId="1" xfId="0" applyNumberFormat="1" applyFont="1" applyFill="1" applyBorder="1"/>
    <xf numFmtId="4" fontId="69" fillId="0" borderId="1" xfId="0" applyNumberFormat="1" applyFont="1" applyFill="1" applyBorder="1" applyAlignment="1">
      <alignment horizontal="center" vertical="center"/>
    </xf>
    <xf numFmtId="166" fontId="68" fillId="0" borderId="1" xfId="0" applyNumberFormat="1" applyFont="1" applyFill="1" applyBorder="1" applyAlignment="1">
      <alignment horizontal="center" vertical="center" wrapText="1"/>
    </xf>
    <xf numFmtId="0" fontId="69" fillId="0" borderId="0" xfId="0" applyFont="1" applyFill="1"/>
  </cellXfs>
  <cellStyles count="94">
    <cellStyle name="" xfId="5"/>
    <cellStyle name="" xfId="6"/>
    <cellStyle name="_Прил.3 к Программе по энергосбережению 2010 г" xfId="7"/>
    <cellStyle name="_Прил.3 к Программе по энергосбережению 2010 г" xfId="8"/>
    <cellStyle name="" xfId="9"/>
    <cellStyle name="" xfId="10"/>
    <cellStyle name="_Прил.3 к Программе по энергосбережению 2010 г" xfId="11"/>
    <cellStyle name="_Прил.3 к Программе по энергосбережению 2010 г" xfId="12"/>
    <cellStyle name="" xfId="13"/>
    <cellStyle name="1" xfId="14"/>
    <cellStyle name="2" xfId="15"/>
    <cellStyle name="20% - Акцент1 2" xfId="16"/>
    <cellStyle name="20% - Акцент2 2" xfId="17"/>
    <cellStyle name="20% - Акцент3 2" xfId="18"/>
    <cellStyle name="20% - Акцент4 2" xfId="19"/>
    <cellStyle name="20% - Акцент5 2" xfId="20"/>
    <cellStyle name="20% - Акцент6 2" xfId="21"/>
    <cellStyle name="40% - Акцент1 2" xfId="22"/>
    <cellStyle name="40% - Акцент2 2" xfId="23"/>
    <cellStyle name="40% - Акцент3 2" xfId="24"/>
    <cellStyle name="40% - Акцент4 2" xfId="25"/>
    <cellStyle name="40% - Акцент5 2" xfId="26"/>
    <cellStyle name="40% - Акцент6 2" xfId="27"/>
    <cellStyle name="60% - Акцент1 2" xfId="28"/>
    <cellStyle name="60% - Акцент2 2" xfId="29"/>
    <cellStyle name="60% - Акцент3 2" xfId="30"/>
    <cellStyle name="60% - Акцент4 2" xfId="31"/>
    <cellStyle name="60% - Акцент5 2" xfId="32"/>
    <cellStyle name="60% - Акцент6 2" xfId="33"/>
    <cellStyle name="Accent" xfId="34"/>
    <cellStyle name="Accent 1" xfId="35"/>
    <cellStyle name="Accent 2" xfId="36"/>
    <cellStyle name="Accent 3" xfId="37"/>
    <cellStyle name="Bad" xfId="38"/>
    <cellStyle name="Error" xfId="39"/>
    <cellStyle name="Euro" xfId="40"/>
    <cellStyle name="Footnote" xfId="41"/>
    <cellStyle name="Good" xfId="42"/>
    <cellStyle name="Heading" xfId="43"/>
    <cellStyle name="Heading 1" xfId="44"/>
    <cellStyle name="Heading 2" xfId="45"/>
    <cellStyle name="Neutral" xfId="46"/>
    <cellStyle name="Note" xfId="47"/>
    <cellStyle name="S6" xfId="48"/>
    <cellStyle name="S7" xfId="49"/>
    <cellStyle name="S7 2" xfId="50"/>
    <cellStyle name="Status" xfId="51"/>
    <cellStyle name="Text" xfId="52"/>
    <cellStyle name="Warning" xfId="53"/>
    <cellStyle name="Акцент1 2" xfId="54"/>
    <cellStyle name="Акцент2 2" xfId="55"/>
    <cellStyle name="Акцент3 2" xfId="56"/>
    <cellStyle name="Акцент4 2" xfId="57"/>
    <cellStyle name="Акцент5 2" xfId="58"/>
    <cellStyle name="Акцент6 2" xfId="59"/>
    <cellStyle name="Ввод  2" xfId="60"/>
    <cellStyle name="Вывод 2" xfId="61"/>
    <cellStyle name="Вычисление 2" xfId="62"/>
    <cellStyle name="Гиперссылка 2" xfId="63"/>
    <cellStyle name="Гиперссылка 3" xfId="64"/>
    <cellStyle name="Заголовок 1 2" xfId="65"/>
    <cellStyle name="Заголовок 2 2" xfId="66"/>
    <cellStyle name="Заголовок 3 2" xfId="67"/>
    <cellStyle name="Заголовок 4 2" xfId="68"/>
    <cellStyle name="Итог 2" xfId="69"/>
    <cellStyle name="Контрольная ячейка 2" xfId="70"/>
    <cellStyle name="Название 2" xfId="71"/>
    <cellStyle name="Нейтральный 2" xfId="72"/>
    <cellStyle name="Обычный" xfId="0" builtinId="0"/>
    <cellStyle name="Обычный 10" xfId="73"/>
    <cellStyle name="Обычный 11" xfId="74"/>
    <cellStyle name="Обычный 12" xfId="75"/>
    <cellStyle name="Обычный 2" xfId="76"/>
    <cellStyle name="Обычный 2 2" xfId="77"/>
    <cellStyle name="Обычный 2 3" xfId="1"/>
    <cellStyle name="Обычный 3" xfId="3"/>
    <cellStyle name="Обычный 3 2" xfId="78"/>
    <cellStyle name="Обычный 4" xfId="79"/>
    <cellStyle name="Обычный 5" xfId="80"/>
    <cellStyle name="Обычный 5 2" xfId="81"/>
    <cellStyle name="Обычный 6" xfId="82"/>
    <cellStyle name="Обычный 7" xfId="83"/>
    <cellStyle name="Обычный 8" xfId="84"/>
    <cellStyle name="Обычный 9" xfId="85"/>
    <cellStyle name="Обычный_02 Гагарина 16" xfId="2"/>
    <cellStyle name="Плохой 2" xfId="86"/>
    <cellStyle name="Пояснение 2" xfId="87"/>
    <cellStyle name="Примечание 2" xfId="88"/>
    <cellStyle name="Связанная ячейка 2" xfId="89"/>
    <cellStyle name="Стиль 1" xfId="90"/>
    <cellStyle name="Текст предупреждения 2" xfId="91"/>
    <cellStyle name="Финансовый 2" xfId="92"/>
    <cellStyle name="Финансовый 3" xfId="4"/>
    <cellStyle name="Хороший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9%20&#1085;&#1072;&#1082;&#1083;&#1072;&#1076;&#1085;&#1099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%20&#1075;&#1086;&#1076;/&#1059;&#1090;&#1074;&#1077;&#1088;&#1078;&#1076;&#1077;&#1085;&#1085;&#1099;&#1077;%20&#1090;&#1072;&#1088;&#1080;&#1092;&#1099;/&#1041;&#1086;&#1088;&#1086;&#1074;&#1072;&#1103;%201/&#1041;&#1086;&#1088;&#1086;&#1074;&#1072;&#1103;%201%20&#1075;&#1088;&#1072;&#1092;&#1080;&#1082;%20-%20&#1082;&#1086;&#1087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3;&#1072;&#1074;&#1088;&#1080;&#1083;&#1086;&#1074;/&#1052;&#1086;&#1085;&#1080;&#1090;&#1086;&#1088;&#1080;&#1085;&#1075;/&#1054;&#1090;&#1095;&#1105;&#1090;%20&#1091;&#1087;&#1088;&#1072;&#1074;&#1083;&#1103;&#1102;&#1097;&#1077;&#1081;%20&#1086;&#1088;&#1075;&#1072;&#1085;&#1080;&#1079;&#1072;&#1094;&#1080;&#1080;/&#1057;&#1086;&#1076;&#1077;&#1088;&#1078;&#1072;&#1085;&#1080;&#1077;%20&#1080;%20&#1090;&#1077;&#1082;&#1091;&#1097;&#1080;&#1081;%20&#1088;&#1077;&#1084;&#1086;&#1085;&#1090;%202016%20&#1075;&#1086;&#1076;/&#1054;&#1090;&#1095;&#1105;&#1090;%20&#1091;&#1087;&#1088;&#1072;&#1074;&#1083;&#1103;&#1102;&#1097;&#1077;&#1081;%20&#1086;&#1088;&#1075;&#1072;&#1085;&#1080;&#1079;&#1072;&#1094;&#1080;&#1080;%20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распр_ ОДС"/>
      <sheetName val="Общ_УПЛ"/>
      <sheetName val="СПЭО"/>
      <sheetName val="распр_СПЭО"/>
      <sheetName val="р_ СПЭО"/>
      <sheetName val="Общ_ РЦ"/>
      <sheetName val="Общ_ТМС"/>
      <sheetName val="3500р_ с выслуг_бюдж_"/>
      <sheetName val="общ_уч_наж_об_ с выслугой"/>
      <sheetName val="2735р_"/>
      <sheetName val="Общ_ уч_ неж_ об_"/>
      <sheetName val="РКЦ"/>
      <sheetName val="распр_ РКЦ"/>
      <sheetName val="Сводная  по Управлению"/>
      <sheetName val="Паспорт_"/>
      <sheetName val="распр_паспорт_"/>
      <sheetName val="Распредел_Общехозяйственных_"/>
      <sheetName val="Распредел_Управл_многокв_домами"/>
      <sheetName val="Сводная  по Управлению (3)"/>
      <sheetName val="Сводная  по Управлению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"/>
      <sheetName val="ЗП"/>
      <sheetName val="I"/>
      <sheetName val="М"/>
      <sheetName val="услуги по управ."/>
      <sheetName val="ОДН"/>
      <sheetName val="М цена"/>
      <sheetName val="свод М"/>
      <sheetName val="цена"/>
      <sheetName val="Чистовой"/>
      <sheetName val="содержание"/>
      <sheetName val="содержание (2)"/>
      <sheetName val="стоим работ"/>
      <sheetName val="стоим работ1"/>
      <sheetName val="ремонт"/>
      <sheetName val="Л8 ГВС"/>
      <sheetName val="сантехники (ГХВС)"/>
      <sheetName val="расч.стоим"/>
      <sheetName val="окон блок слух окна"/>
      <sheetName val="дв тмб"/>
      <sheetName val="подв дв"/>
      <sheetName val="бет козырек"/>
      <sheetName val="дос об"/>
      <sheetName val="С12"/>
      <sheetName val="С14"/>
      <sheetName val="слив"/>
      <sheetName val="бет козыр"/>
      <sheetName val="огр реш"/>
      <sheetName val="скам"/>
      <sheetName val="мет оргаж"/>
      <sheetName val="вст в урн "/>
      <sheetName val="двер тамб"/>
      <sheetName val="дв в ПУ ТЭ"/>
      <sheetName val="окна"/>
      <sheetName val="свет.РКУ"/>
      <sheetName val="трубы"/>
      <sheetName val="дв блок"/>
      <sheetName val="форточка"/>
      <sheetName val="зонт"/>
      <sheetName val="поручни"/>
      <sheetName val="пандус"/>
      <sheetName val="трубы (2)"/>
      <sheetName val="перила"/>
      <sheetName val="маляры"/>
      <sheetName val="М3 ХВС"/>
      <sheetName val="Акт слес. (2019)01-06"/>
      <sheetName val="Акт слес. (2019)01-06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КЦ"/>
      <sheetName val="Ж.у"/>
      <sheetName val="выв. мус. с м.п"/>
      <sheetName val="выв. мус. без м.п"/>
      <sheetName val="коттеджи"/>
      <sheetName val="очистка выгр. ям"/>
      <sheetName val="Додоново"/>
      <sheetName val="Шивера"/>
      <sheetName val="лифт"/>
      <sheetName val="ТМС"/>
      <sheetName val="Лист1"/>
      <sheetName val="ремцех"/>
      <sheetName val="Общ ОДС"/>
      <sheetName val="Общ. ОДС"/>
      <sheetName val="Общ. УПЛ"/>
      <sheetName val="Общ. РЦ"/>
      <sheetName val="Общ.ТМС"/>
      <sheetName val="Общ. уч. неж. об."/>
      <sheetName val="пасп"/>
      <sheetName val="гост."/>
      <sheetName val="баня"/>
      <sheetName val="общ.т."/>
      <sheetName val="дет.кл."/>
      <sheetName val="админ."/>
      <sheetName val="бомб."/>
      <sheetName val="свет."/>
      <sheetName val="ТП"/>
      <sheetName val="нежил."/>
      <sheetName val="сант. ОДС"/>
      <sheetName val="элект. ОДС"/>
      <sheetName val="ВНИПИЭТ экспл."/>
      <sheetName val="ВНИПИЭТ уборка"/>
      <sheetName val="ВНИПИЭТ лифт"/>
      <sheetName val="ДБ Центр. экспл."/>
      <sheetName val="лифт ДДРК"/>
      <sheetName val="счетч."/>
      <sheetName val="свод бюджет"/>
      <sheetName val="накладные"/>
      <sheetName val="расп.накл 2004"/>
      <sheetName val="фин. план 90%"/>
      <sheetName val="свод материал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од"/>
      <sheetName val="ремонт"/>
      <sheetName val="жилусл"/>
      <sheetName val="ф2_8"/>
      <sheetName val="печать"/>
      <sheetName val="dsp"/>
      <sheetName val="реестр"/>
      <sheetName val="Отчёт управляющей организации 2"/>
    </sheetNames>
    <sheetDataSet>
      <sheetData sheetId="0" refreshError="1"/>
      <sheetData sheetId="1" refreshError="1"/>
      <sheetData sheetId="2" refreshError="1"/>
      <sheetData sheetId="3">
        <row r="12">
          <cell r="E12">
            <v>544982.97</v>
          </cell>
        </row>
        <row r="28">
          <cell r="E28">
            <v>561648.98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G166"/>
  <sheetViews>
    <sheetView showZeros="0" topLeftCell="A107" zoomScaleNormal="100" workbookViewId="0">
      <selection activeCell="N129" sqref="N129"/>
    </sheetView>
  </sheetViews>
  <sheetFormatPr defaultColWidth="8.85546875" defaultRowHeight="12.75" outlineLevelRow="1" x14ac:dyDescent="0.2"/>
  <cols>
    <col min="1" max="1" width="0.7109375" style="34" customWidth="1"/>
    <col min="2" max="2" width="42" style="34" customWidth="1"/>
    <col min="3" max="3" width="9.7109375" style="34" customWidth="1"/>
    <col min="4" max="4" width="10.7109375" style="34" customWidth="1"/>
    <col min="5" max="5" width="10.85546875" style="34" customWidth="1"/>
    <col min="6" max="6" width="17.85546875" style="10" hidden="1" customWidth="1"/>
    <col min="7" max="7" width="22" style="34" customWidth="1"/>
    <col min="8" max="247" width="8.85546875" style="34"/>
    <col min="248" max="248" width="5.85546875" style="34" customWidth="1"/>
    <col min="249" max="249" width="37" style="34" customWidth="1"/>
    <col min="250" max="250" width="9.7109375" style="34" customWidth="1"/>
    <col min="251" max="251" width="10.7109375" style="34" customWidth="1"/>
    <col min="252" max="252" width="10.85546875" style="34" customWidth="1"/>
    <col min="253" max="253" width="17.85546875" style="34" customWidth="1"/>
    <col min="254" max="254" width="18.5703125" style="34" customWidth="1"/>
    <col min="255" max="503" width="8.85546875" style="34"/>
    <col min="504" max="504" width="5.85546875" style="34" customWidth="1"/>
    <col min="505" max="505" width="37" style="34" customWidth="1"/>
    <col min="506" max="506" width="9.7109375" style="34" customWidth="1"/>
    <col min="507" max="507" width="10.7109375" style="34" customWidth="1"/>
    <col min="508" max="508" width="10.85546875" style="34" customWidth="1"/>
    <col min="509" max="509" width="17.85546875" style="34" customWidth="1"/>
    <col min="510" max="510" width="18.5703125" style="34" customWidth="1"/>
    <col min="511" max="759" width="8.85546875" style="34"/>
    <col min="760" max="760" width="5.85546875" style="34" customWidth="1"/>
    <col min="761" max="761" width="37" style="34" customWidth="1"/>
    <col min="762" max="762" width="9.7109375" style="34" customWidth="1"/>
    <col min="763" max="763" width="10.7109375" style="34" customWidth="1"/>
    <col min="764" max="764" width="10.85546875" style="34" customWidth="1"/>
    <col min="765" max="765" width="17.85546875" style="34" customWidth="1"/>
    <col min="766" max="766" width="18.5703125" style="34" customWidth="1"/>
    <col min="767" max="1015" width="8.85546875" style="34"/>
    <col min="1016" max="1016" width="5.85546875" style="34" customWidth="1"/>
    <col min="1017" max="1017" width="37" style="34" customWidth="1"/>
    <col min="1018" max="1018" width="9.7109375" style="34" customWidth="1"/>
    <col min="1019" max="1019" width="10.7109375" style="34" customWidth="1"/>
    <col min="1020" max="1020" width="10.85546875" style="34" customWidth="1"/>
    <col min="1021" max="1021" width="17.85546875" style="34" customWidth="1"/>
    <col min="1022" max="1022" width="18.5703125" style="34" customWidth="1"/>
    <col min="1023" max="1271" width="8.85546875" style="34"/>
    <col min="1272" max="1272" width="5.85546875" style="34" customWidth="1"/>
    <col min="1273" max="1273" width="37" style="34" customWidth="1"/>
    <col min="1274" max="1274" width="9.7109375" style="34" customWidth="1"/>
    <col min="1275" max="1275" width="10.7109375" style="34" customWidth="1"/>
    <col min="1276" max="1276" width="10.85546875" style="34" customWidth="1"/>
    <col min="1277" max="1277" width="17.85546875" style="34" customWidth="1"/>
    <col min="1278" max="1278" width="18.5703125" style="34" customWidth="1"/>
    <col min="1279" max="1527" width="8.85546875" style="34"/>
    <col min="1528" max="1528" width="5.85546875" style="34" customWidth="1"/>
    <col min="1529" max="1529" width="37" style="34" customWidth="1"/>
    <col min="1530" max="1530" width="9.7109375" style="34" customWidth="1"/>
    <col min="1531" max="1531" width="10.7109375" style="34" customWidth="1"/>
    <col min="1532" max="1532" width="10.85546875" style="34" customWidth="1"/>
    <col min="1533" max="1533" width="17.85546875" style="34" customWidth="1"/>
    <col min="1534" max="1534" width="18.5703125" style="34" customWidth="1"/>
    <col min="1535" max="1783" width="8.85546875" style="34"/>
    <col min="1784" max="1784" width="5.85546875" style="34" customWidth="1"/>
    <col min="1785" max="1785" width="37" style="34" customWidth="1"/>
    <col min="1786" max="1786" width="9.7109375" style="34" customWidth="1"/>
    <col min="1787" max="1787" width="10.7109375" style="34" customWidth="1"/>
    <col min="1788" max="1788" width="10.85546875" style="34" customWidth="1"/>
    <col min="1789" max="1789" width="17.85546875" style="34" customWidth="1"/>
    <col min="1790" max="1790" width="18.5703125" style="34" customWidth="1"/>
    <col min="1791" max="2039" width="8.85546875" style="34"/>
    <col min="2040" max="2040" width="5.85546875" style="34" customWidth="1"/>
    <col min="2041" max="2041" width="37" style="34" customWidth="1"/>
    <col min="2042" max="2042" width="9.7109375" style="34" customWidth="1"/>
    <col min="2043" max="2043" width="10.7109375" style="34" customWidth="1"/>
    <col min="2044" max="2044" width="10.85546875" style="34" customWidth="1"/>
    <col min="2045" max="2045" width="17.85546875" style="34" customWidth="1"/>
    <col min="2046" max="2046" width="18.5703125" style="34" customWidth="1"/>
    <col min="2047" max="2295" width="8.85546875" style="34"/>
    <col min="2296" max="2296" width="5.85546875" style="34" customWidth="1"/>
    <col min="2297" max="2297" width="37" style="34" customWidth="1"/>
    <col min="2298" max="2298" width="9.7109375" style="34" customWidth="1"/>
    <col min="2299" max="2299" width="10.7109375" style="34" customWidth="1"/>
    <col min="2300" max="2300" width="10.85546875" style="34" customWidth="1"/>
    <col min="2301" max="2301" width="17.85546875" style="34" customWidth="1"/>
    <col min="2302" max="2302" width="18.5703125" style="34" customWidth="1"/>
    <col min="2303" max="2551" width="8.85546875" style="34"/>
    <col min="2552" max="2552" width="5.85546875" style="34" customWidth="1"/>
    <col min="2553" max="2553" width="37" style="34" customWidth="1"/>
    <col min="2554" max="2554" width="9.7109375" style="34" customWidth="1"/>
    <col min="2555" max="2555" width="10.7109375" style="34" customWidth="1"/>
    <col min="2556" max="2556" width="10.85546875" style="34" customWidth="1"/>
    <col min="2557" max="2557" width="17.85546875" style="34" customWidth="1"/>
    <col min="2558" max="2558" width="18.5703125" style="34" customWidth="1"/>
    <col min="2559" max="2807" width="8.85546875" style="34"/>
    <col min="2808" max="2808" width="5.85546875" style="34" customWidth="1"/>
    <col min="2809" max="2809" width="37" style="34" customWidth="1"/>
    <col min="2810" max="2810" width="9.7109375" style="34" customWidth="1"/>
    <col min="2811" max="2811" width="10.7109375" style="34" customWidth="1"/>
    <col min="2812" max="2812" width="10.85546875" style="34" customWidth="1"/>
    <col min="2813" max="2813" width="17.85546875" style="34" customWidth="1"/>
    <col min="2814" max="2814" width="18.5703125" style="34" customWidth="1"/>
    <col min="2815" max="3063" width="8.85546875" style="34"/>
    <col min="3064" max="3064" width="5.85546875" style="34" customWidth="1"/>
    <col min="3065" max="3065" width="37" style="34" customWidth="1"/>
    <col min="3066" max="3066" width="9.7109375" style="34" customWidth="1"/>
    <col min="3067" max="3067" width="10.7109375" style="34" customWidth="1"/>
    <col min="3068" max="3068" width="10.85546875" style="34" customWidth="1"/>
    <col min="3069" max="3069" width="17.85546875" style="34" customWidth="1"/>
    <col min="3070" max="3070" width="18.5703125" style="34" customWidth="1"/>
    <col min="3071" max="3319" width="8.85546875" style="34"/>
    <col min="3320" max="3320" width="5.85546875" style="34" customWidth="1"/>
    <col min="3321" max="3321" width="37" style="34" customWidth="1"/>
    <col min="3322" max="3322" width="9.7109375" style="34" customWidth="1"/>
    <col min="3323" max="3323" width="10.7109375" style="34" customWidth="1"/>
    <col min="3324" max="3324" width="10.85546875" style="34" customWidth="1"/>
    <col min="3325" max="3325" width="17.85546875" style="34" customWidth="1"/>
    <col min="3326" max="3326" width="18.5703125" style="34" customWidth="1"/>
    <col min="3327" max="3575" width="8.85546875" style="34"/>
    <col min="3576" max="3576" width="5.85546875" style="34" customWidth="1"/>
    <col min="3577" max="3577" width="37" style="34" customWidth="1"/>
    <col min="3578" max="3578" width="9.7109375" style="34" customWidth="1"/>
    <col min="3579" max="3579" width="10.7109375" style="34" customWidth="1"/>
    <col min="3580" max="3580" width="10.85546875" style="34" customWidth="1"/>
    <col min="3581" max="3581" width="17.85546875" style="34" customWidth="1"/>
    <col min="3582" max="3582" width="18.5703125" style="34" customWidth="1"/>
    <col min="3583" max="3831" width="8.85546875" style="34"/>
    <col min="3832" max="3832" width="5.85546875" style="34" customWidth="1"/>
    <col min="3833" max="3833" width="37" style="34" customWidth="1"/>
    <col min="3834" max="3834" width="9.7109375" style="34" customWidth="1"/>
    <col min="3835" max="3835" width="10.7109375" style="34" customWidth="1"/>
    <col min="3836" max="3836" width="10.85546875" style="34" customWidth="1"/>
    <col min="3837" max="3837" width="17.85546875" style="34" customWidth="1"/>
    <col min="3838" max="3838" width="18.5703125" style="34" customWidth="1"/>
    <col min="3839" max="4087" width="8.85546875" style="34"/>
    <col min="4088" max="4088" width="5.85546875" style="34" customWidth="1"/>
    <col min="4089" max="4089" width="37" style="34" customWidth="1"/>
    <col min="4090" max="4090" width="9.7109375" style="34" customWidth="1"/>
    <col min="4091" max="4091" width="10.7109375" style="34" customWidth="1"/>
    <col min="4092" max="4092" width="10.85546875" style="34" customWidth="1"/>
    <col min="4093" max="4093" width="17.85546875" style="34" customWidth="1"/>
    <col min="4094" max="4094" width="18.5703125" style="34" customWidth="1"/>
    <col min="4095" max="4343" width="8.85546875" style="34"/>
    <col min="4344" max="4344" width="5.85546875" style="34" customWidth="1"/>
    <col min="4345" max="4345" width="37" style="34" customWidth="1"/>
    <col min="4346" max="4346" width="9.7109375" style="34" customWidth="1"/>
    <col min="4347" max="4347" width="10.7109375" style="34" customWidth="1"/>
    <col min="4348" max="4348" width="10.85546875" style="34" customWidth="1"/>
    <col min="4349" max="4349" width="17.85546875" style="34" customWidth="1"/>
    <col min="4350" max="4350" width="18.5703125" style="34" customWidth="1"/>
    <col min="4351" max="4599" width="8.85546875" style="34"/>
    <col min="4600" max="4600" width="5.85546875" style="34" customWidth="1"/>
    <col min="4601" max="4601" width="37" style="34" customWidth="1"/>
    <col min="4602" max="4602" width="9.7109375" style="34" customWidth="1"/>
    <col min="4603" max="4603" width="10.7109375" style="34" customWidth="1"/>
    <col min="4604" max="4604" width="10.85546875" style="34" customWidth="1"/>
    <col min="4605" max="4605" width="17.85546875" style="34" customWidth="1"/>
    <col min="4606" max="4606" width="18.5703125" style="34" customWidth="1"/>
    <col min="4607" max="4855" width="8.85546875" style="34"/>
    <col min="4856" max="4856" width="5.85546875" style="34" customWidth="1"/>
    <col min="4857" max="4857" width="37" style="34" customWidth="1"/>
    <col min="4858" max="4858" width="9.7109375" style="34" customWidth="1"/>
    <col min="4859" max="4859" width="10.7109375" style="34" customWidth="1"/>
    <col min="4860" max="4860" width="10.85546875" style="34" customWidth="1"/>
    <col min="4861" max="4861" width="17.85546875" style="34" customWidth="1"/>
    <col min="4862" max="4862" width="18.5703125" style="34" customWidth="1"/>
    <col min="4863" max="5111" width="8.85546875" style="34"/>
    <col min="5112" max="5112" width="5.85546875" style="34" customWidth="1"/>
    <col min="5113" max="5113" width="37" style="34" customWidth="1"/>
    <col min="5114" max="5114" width="9.7109375" style="34" customWidth="1"/>
    <col min="5115" max="5115" width="10.7109375" style="34" customWidth="1"/>
    <col min="5116" max="5116" width="10.85546875" style="34" customWidth="1"/>
    <col min="5117" max="5117" width="17.85546875" style="34" customWidth="1"/>
    <col min="5118" max="5118" width="18.5703125" style="34" customWidth="1"/>
    <col min="5119" max="5367" width="8.85546875" style="34"/>
    <col min="5368" max="5368" width="5.85546875" style="34" customWidth="1"/>
    <col min="5369" max="5369" width="37" style="34" customWidth="1"/>
    <col min="5370" max="5370" width="9.7109375" style="34" customWidth="1"/>
    <col min="5371" max="5371" width="10.7109375" style="34" customWidth="1"/>
    <col min="5372" max="5372" width="10.85546875" style="34" customWidth="1"/>
    <col min="5373" max="5373" width="17.85546875" style="34" customWidth="1"/>
    <col min="5374" max="5374" width="18.5703125" style="34" customWidth="1"/>
    <col min="5375" max="5623" width="8.85546875" style="34"/>
    <col min="5624" max="5624" width="5.85546875" style="34" customWidth="1"/>
    <col min="5625" max="5625" width="37" style="34" customWidth="1"/>
    <col min="5626" max="5626" width="9.7109375" style="34" customWidth="1"/>
    <col min="5627" max="5627" width="10.7109375" style="34" customWidth="1"/>
    <col min="5628" max="5628" width="10.85546875" style="34" customWidth="1"/>
    <col min="5629" max="5629" width="17.85546875" style="34" customWidth="1"/>
    <col min="5630" max="5630" width="18.5703125" style="34" customWidth="1"/>
    <col min="5631" max="5879" width="8.85546875" style="34"/>
    <col min="5880" max="5880" width="5.85546875" style="34" customWidth="1"/>
    <col min="5881" max="5881" width="37" style="34" customWidth="1"/>
    <col min="5882" max="5882" width="9.7109375" style="34" customWidth="1"/>
    <col min="5883" max="5883" width="10.7109375" style="34" customWidth="1"/>
    <col min="5884" max="5884" width="10.85546875" style="34" customWidth="1"/>
    <col min="5885" max="5885" width="17.85546875" style="34" customWidth="1"/>
    <col min="5886" max="5886" width="18.5703125" style="34" customWidth="1"/>
    <col min="5887" max="6135" width="8.85546875" style="34"/>
    <col min="6136" max="6136" width="5.85546875" style="34" customWidth="1"/>
    <col min="6137" max="6137" width="37" style="34" customWidth="1"/>
    <col min="6138" max="6138" width="9.7109375" style="34" customWidth="1"/>
    <col min="6139" max="6139" width="10.7109375" style="34" customWidth="1"/>
    <col min="6140" max="6140" width="10.85546875" style="34" customWidth="1"/>
    <col min="6141" max="6141" width="17.85546875" style="34" customWidth="1"/>
    <col min="6142" max="6142" width="18.5703125" style="34" customWidth="1"/>
    <col min="6143" max="6391" width="8.85546875" style="34"/>
    <col min="6392" max="6392" width="5.85546875" style="34" customWidth="1"/>
    <col min="6393" max="6393" width="37" style="34" customWidth="1"/>
    <col min="6394" max="6394" width="9.7109375" style="34" customWidth="1"/>
    <col min="6395" max="6395" width="10.7109375" style="34" customWidth="1"/>
    <col min="6396" max="6396" width="10.85546875" style="34" customWidth="1"/>
    <col min="6397" max="6397" width="17.85546875" style="34" customWidth="1"/>
    <col min="6398" max="6398" width="18.5703125" style="34" customWidth="1"/>
    <col min="6399" max="6647" width="8.85546875" style="34"/>
    <col min="6648" max="6648" width="5.85546875" style="34" customWidth="1"/>
    <col min="6649" max="6649" width="37" style="34" customWidth="1"/>
    <col min="6650" max="6650" width="9.7109375" style="34" customWidth="1"/>
    <col min="6651" max="6651" width="10.7109375" style="34" customWidth="1"/>
    <col min="6652" max="6652" width="10.85546875" style="34" customWidth="1"/>
    <col min="6653" max="6653" width="17.85546875" style="34" customWidth="1"/>
    <col min="6654" max="6654" width="18.5703125" style="34" customWidth="1"/>
    <col min="6655" max="6903" width="8.85546875" style="34"/>
    <col min="6904" max="6904" width="5.85546875" style="34" customWidth="1"/>
    <col min="6905" max="6905" width="37" style="34" customWidth="1"/>
    <col min="6906" max="6906" width="9.7109375" style="34" customWidth="1"/>
    <col min="6907" max="6907" width="10.7109375" style="34" customWidth="1"/>
    <col min="6908" max="6908" width="10.85546875" style="34" customWidth="1"/>
    <col min="6909" max="6909" width="17.85546875" style="34" customWidth="1"/>
    <col min="6910" max="6910" width="18.5703125" style="34" customWidth="1"/>
    <col min="6911" max="7159" width="8.85546875" style="34"/>
    <col min="7160" max="7160" width="5.85546875" style="34" customWidth="1"/>
    <col min="7161" max="7161" width="37" style="34" customWidth="1"/>
    <col min="7162" max="7162" width="9.7109375" style="34" customWidth="1"/>
    <col min="7163" max="7163" width="10.7109375" style="34" customWidth="1"/>
    <col min="7164" max="7164" width="10.85546875" style="34" customWidth="1"/>
    <col min="7165" max="7165" width="17.85546875" style="34" customWidth="1"/>
    <col min="7166" max="7166" width="18.5703125" style="34" customWidth="1"/>
    <col min="7167" max="7415" width="8.85546875" style="34"/>
    <col min="7416" max="7416" width="5.85546875" style="34" customWidth="1"/>
    <col min="7417" max="7417" width="37" style="34" customWidth="1"/>
    <col min="7418" max="7418" width="9.7109375" style="34" customWidth="1"/>
    <col min="7419" max="7419" width="10.7109375" style="34" customWidth="1"/>
    <col min="7420" max="7420" width="10.85546875" style="34" customWidth="1"/>
    <col min="7421" max="7421" width="17.85546875" style="34" customWidth="1"/>
    <col min="7422" max="7422" width="18.5703125" style="34" customWidth="1"/>
    <col min="7423" max="7671" width="8.85546875" style="34"/>
    <col min="7672" max="7672" width="5.85546875" style="34" customWidth="1"/>
    <col min="7673" max="7673" width="37" style="34" customWidth="1"/>
    <col min="7674" max="7674" width="9.7109375" style="34" customWidth="1"/>
    <col min="7675" max="7675" width="10.7109375" style="34" customWidth="1"/>
    <col min="7676" max="7676" width="10.85546875" style="34" customWidth="1"/>
    <col min="7677" max="7677" width="17.85546875" style="34" customWidth="1"/>
    <col min="7678" max="7678" width="18.5703125" style="34" customWidth="1"/>
    <col min="7679" max="7927" width="8.85546875" style="34"/>
    <col min="7928" max="7928" width="5.85546875" style="34" customWidth="1"/>
    <col min="7929" max="7929" width="37" style="34" customWidth="1"/>
    <col min="7930" max="7930" width="9.7109375" style="34" customWidth="1"/>
    <col min="7931" max="7931" width="10.7109375" style="34" customWidth="1"/>
    <col min="7932" max="7932" width="10.85546875" style="34" customWidth="1"/>
    <col min="7933" max="7933" width="17.85546875" style="34" customWidth="1"/>
    <col min="7934" max="7934" width="18.5703125" style="34" customWidth="1"/>
    <col min="7935" max="8183" width="8.85546875" style="34"/>
    <col min="8184" max="8184" width="5.85546875" style="34" customWidth="1"/>
    <col min="8185" max="8185" width="37" style="34" customWidth="1"/>
    <col min="8186" max="8186" width="9.7109375" style="34" customWidth="1"/>
    <col min="8187" max="8187" width="10.7109375" style="34" customWidth="1"/>
    <col min="8188" max="8188" width="10.85546875" style="34" customWidth="1"/>
    <col min="8189" max="8189" width="17.85546875" style="34" customWidth="1"/>
    <col min="8190" max="8190" width="18.5703125" style="34" customWidth="1"/>
    <col min="8191" max="8439" width="8.85546875" style="34"/>
    <col min="8440" max="8440" width="5.85546875" style="34" customWidth="1"/>
    <col min="8441" max="8441" width="37" style="34" customWidth="1"/>
    <col min="8442" max="8442" width="9.7109375" style="34" customWidth="1"/>
    <col min="8443" max="8443" width="10.7109375" style="34" customWidth="1"/>
    <col min="8444" max="8444" width="10.85546875" style="34" customWidth="1"/>
    <col min="8445" max="8445" width="17.85546875" style="34" customWidth="1"/>
    <col min="8446" max="8446" width="18.5703125" style="34" customWidth="1"/>
    <col min="8447" max="8695" width="8.85546875" style="34"/>
    <col min="8696" max="8696" width="5.85546875" style="34" customWidth="1"/>
    <col min="8697" max="8697" width="37" style="34" customWidth="1"/>
    <col min="8698" max="8698" width="9.7109375" style="34" customWidth="1"/>
    <col min="8699" max="8699" width="10.7109375" style="34" customWidth="1"/>
    <col min="8700" max="8700" width="10.85546875" style="34" customWidth="1"/>
    <col min="8701" max="8701" width="17.85546875" style="34" customWidth="1"/>
    <col min="8702" max="8702" width="18.5703125" style="34" customWidth="1"/>
    <col min="8703" max="8951" width="8.85546875" style="34"/>
    <col min="8952" max="8952" width="5.85546875" style="34" customWidth="1"/>
    <col min="8953" max="8953" width="37" style="34" customWidth="1"/>
    <col min="8954" max="8954" width="9.7109375" style="34" customWidth="1"/>
    <col min="8955" max="8955" width="10.7109375" style="34" customWidth="1"/>
    <col min="8956" max="8956" width="10.85546875" style="34" customWidth="1"/>
    <col min="8957" max="8957" width="17.85546875" style="34" customWidth="1"/>
    <col min="8958" max="8958" width="18.5703125" style="34" customWidth="1"/>
    <col min="8959" max="9207" width="8.85546875" style="34"/>
    <col min="9208" max="9208" width="5.85546875" style="34" customWidth="1"/>
    <col min="9209" max="9209" width="37" style="34" customWidth="1"/>
    <col min="9210" max="9210" width="9.7109375" style="34" customWidth="1"/>
    <col min="9211" max="9211" width="10.7109375" style="34" customWidth="1"/>
    <col min="9212" max="9212" width="10.85546875" style="34" customWidth="1"/>
    <col min="9213" max="9213" width="17.85546875" style="34" customWidth="1"/>
    <col min="9214" max="9214" width="18.5703125" style="34" customWidth="1"/>
    <col min="9215" max="9463" width="8.85546875" style="34"/>
    <col min="9464" max="9464" width="5.85546875" style="34" customWidth="1"/>
    <col min="9465" max="9465" width="37" style="34" customWidth="1"/>
    <col min="9466" max="9466" width="9.7109375" style="34" customWidth="1"/>
    <col min="9467" max="9467" width="10.7109375" style="34" customWidth="1"/>
    <col min="9468" max="9468" width="10.85546875" style="34" customWidth="1"/>
    <col min="9469" max="9469" width="17.85546875" style="34" customWidth="1"/>
    <col min="9470" max="9470" width="18.5703125" style="34" customWidth="1"/>
    <col min="9471" max="9719" width="8.85546875" style="34"/>
    <col min="9720" max="9720" width="5.85546875" style="34" customWidth="1"/>
    <col min="9721" max="9721" width="37" style="34" customWidth="1"/>
    <col min="9722" max="9722" width="9.7109375" style="34" customWidth="1"/>
    <col min="9723" max="9723" width="10.7109375" style="34" customWidth="1"/>
    <col min="9724" max="9724" width="10.85546875" style="34" customWidth="1"/>
    <col min="9725" max="9725" width="17.85546875" style="34" customWidth="1"/>
    <col min="9726" max="9726" width="18.5703125" style="34" customWidth="1"/>
    <col min="9727" max="9975" width="8.85546875" style="34"/>
    <col min="9976" max="9976" width="5.85546875" style="34" customWidth="1"/>
    <col min="9977" max="9977" width="37" style="34" customWidth="1"/>
    <col min="9978" max="9978" width="9.7109375" style="34" customWidth="1"/>
    <col min="9979" max="9979" width="10.7109375" style="34" customWidth="1"/>
    <col min="9980" max="9980" width="10.85546875" style="34" customWidth="1"/>
    <col min="9981" max="9981" width="17.85546875" style="34" customWidth="1"/>
    <col min="9982" max="9982" width="18.5703125" style="34" customWidth="1"/>
    <col min="9983" max="10231" width="8.85546875" style="34"/>
    <col min="10232" max="10232" width="5.85546875" style="34" customWidth="1"/>
    <col min="10233" max="10233" width="37" style="34" customWidth="1"/>
    <col min="10234" max="10234" width="9.7109375" style="34" customWidth="1"/>
    <col min="10235" max="10235" width="10.7109375" style="34" customWidth="1"/>
    <col min="10236" max="10236" width="10.85546875" style="34" customWidth="1"/>
    <col min="10237" max="10237" width="17.85546875" style="34" customWidth="1"/>
    <col min="10238" max="10238" width="18.5703125" style="34" customWidth="1"/>
    <col min="10239" max="10487" width="8.85546875" style="34"/>
    <col min="10488" max="10488" width="5.85546875" style="34" customWidth="1"/>
    <col min="10489" max="10489" width="37" style="34" customWidth="1"/>
    <col min="10490" max="10490" width="9.7109375" style="34" customWidth="1"/>
    <col min="10491" max="10491" width="10.7109375" style="34" customWidth="1"/>
    <col min="10492" max="10492" width="10.85546875" style="34" customWidth="1"/>
    <col min="10493" max="10493" width="17.85546875" style="34" customWidth="1"/>
    <col min="10494" max="10494" width="18.5703125" style="34" customWidth="1"/>
    <col min="10495" max="10743" width="8.85546875" style="34"/>
    <col min="10744" max="10744" width="5.85546875" style="34" customWidth="1"/>
    <col min="10745" max="10745" width="37" style="34" customWidth="1"/>
    <col min="10746" max="10746" width="9.7109375" style="34" customWidth="1"/>
    <col min="10747" max="10747" width="10.7109375" style="34" customWidth="1"/>
    <col min="10748" max="10748" width="10.85546875" style="34" customWidth="1"/>
    <col min="10749" max="10749" width="17.85546875" style="34" customWidth="1"/>
    <col min="10750" max="10750" width="18.5703125" style="34" customWidth="1"/>
    <col min="10751" max="10999" width="8.85546875" style="34"/>
    <col min="11000" max="11000" width="5.85546875" style="34" customWidth="1"/>
    <col min="11001" max="11001" width="37" style="34" customWidth="1"/>
    <col min="11002" max="11002" width="9.7109375" style="34" customWidth="1"/>
    <col min="11003" max="11003" width="10.7109375" style="34" customWidth="1"/>
    <col min="11004" max="11004" width="10.85546875" style="34" customWidth="1"/>
    <col min="11005" max="11005" width="17.85546875" style="34" customWidth="1"/>
    <col min="11006" max="11006" width="18.5703125" style="34" customWidth="1"/>
    <col min="11007" max="11255" width="8.85546875" style="34"/>
    <col min="11256" max="11256" width="5.85546875" style="34" customWidth="1"/>
    <col min="11257" max="11257" width="37" style="34" customWidth="1"/>
    <col min="11258" max="11258" width="9.7109375" style="34" customWidth="1"/>
    <col min="11259" max="11259" width="10.7109375" style="34" customWidth="1"/>
    <col min="11260" max="11260" width="10.85546875" style="34" customWidth="1"/>
    <col min="11261" max="11261" width="17.85546875" style="34" customWidth="1"/>
    <col min="11262" max="11262" width="18.5703125" style="34" customWidth="1"/>
    <col min="11263" max="11511" width="8.85546875" style="34"/>
    <col min="11512" max="11512" width="5.85546875" style="34" customWidth="1"/>
    <col min="11513" max="11513" width="37" style="34" customWidth="1"/>
    <col min="11514" max="11514" width="9.7109375" style="34" customWidth="1"/>
    <col min="11515" max="11515" width="10.7109375" style="34" customWidth="1"/>
    <col min="11516" max="11516" width="10.85546875" style="34" customWidth="1"/>
    <col min="11517" max="11517" width="17.85546875" style="34" customWidth="1"/>
    <col min="11518" max="11518" width="18.5703125" style="34" customWidth="1"/>
    <col min="11519" max="11767" width="8.85546875" style="34"/>
    <col min="11768" max="11768" width="5.85546875" style="34" customWidth="1"/>
    <col min="11769" max="11769" width="37" style="34" customWidth="1"/>
    <col min="11770" max="11770" width="9.7109375" style="34" customWidth="1"/>
    <col min="11771" max="11771" width="10.7109375" style="34" customWidth="1"/>
    <col min="11772" max="11772" width="10.85546875" style="34" customWidth="1"/>
    <col min="11773" max="11773" width="17.85546875" style="34" customWidth="1"/>
    <col min="11774" max="11774" width="18.5703125" style="34" customWidth="1"/>
    <col min="11775" max="12023" width="8.85546875" style="34"/>
    <col min="12024" max="12024" width="5.85546875" style="34" customWidth="1"/>
    <col min="12025" max="12025" width="37" style="34" customWidth="1"/>
    <col min="12026" max="12026" width="9.7109375" style="34" customWidth="1"/>
    <col min="12027" max="12027" width="10.7109375" style="34" customWidth="1"/>
    <col min="12028" max="12028" width="10.85546875" style="34" customWidth="1"/>
    <col min="12029" max="12029" width="17.85546875" style="34" customWidth="1"/>
    <col min="12030" max="12030" width="18.5703125" style="34" customWidth="1"/>
    <col min="12031" max="12279" width="8.85546875" style="34"/>
    <col min="12280" max="12280" width="5.85546875" style="34" customWidth="1"/>
    <col min="12281" max="12281" width="37" style="34" customWidth="1"/>
    <col min="12282" max="12282" width="9.7109375" style="34" customWidth="1"/>
    <col min="12283" max="12283" width="10.7109375" style="34" customWidth="1"/>
    <col min="12284" max="12284" width="10.85546875" style="34" customWidth="1"/>
    <col min="12285" max="12285" width="17.85546875" style="34" customWidth="1"/>
    <col min="12286" max="12286" width="18.5703125" style="34" customWidth="1"/>
    <col min="12287" max="12535" width="8.85546875" style="34"/>
    <col min="12536" max="12536" width="5.85546875" style="34" customWidth="1"/>
    <col min="12537" max="12537" width="37" style="34" customWidth="1"/>
    <col min="12538" max="12538" width="9.7109375" style="34" customWidth="1"/>
    <col min="12539" max="12539" width="10.7109375" style="34" customWidth="1"/>
    <col min="12540" max="12540" width="10.85546875" style="34" customWidth="1"/>
    <col min="12541" max="12541" width="17.85546875" style="34" customWidth="1"/>
    <col min="12542" max="12542" width="18.5703125" style="34" customWidth="1"/>
    <col min="12543" max="12791" width="8.85546875" style="34"/>
    <col min="12792" max="12792" width="5.85546875" style="34" customWidth="1"/>
    <col min="12793" max="12793" width="37" style="34" customWidth="1"/>
    <col min="12794" max="12794" width="9.7109375" style="34" customWidth="1"/>
    <col min="12795" max="12795" width="10.7109375" style="34" customWidth="1"/>
    <col min="12796" max="12796" width="10.85546875" style="34" customWidth="1"/>
    <col min="12797" max="12797" width="17.85546875" style="34" customWidth="1"/>
    <col min="12798" max="12798" width="18.5703125" style="34" customWidth="1"/>
    <col min="12799" max="13047" width="8.85546875" style="34"/>
    <col min="13048" max="13048" width="5.85546875" style="34" customWidth="1"/>
    <col min="13049" max="13049" width="37" style="34" customWidth="1"/>
    <col min="13050" max="13050" width="9.7109375" style="34" customWidth="1"/>
    <col min="13051" max="13051" width="10.7109375" style="34" customWidth="1"/>
    <col min="13052" max="13052" width="10.85546875" style="34" customWidth="1"/>
    <col min="13053" max="13053" width="17.85546875" style="34" customWidth="1"/>
    <col min="13054" max="13054" width="18.5703125" style="34" customWidth="1"/>
    <col min="13055" max="13303" width="8.85546875" style="34"/>
    <col min="13304" max="13304" width="5.85546875" style="34" customWidth="1"/>
    <col min="13305" max="13305" width="37" style="34" customWidth="1"/>
    <col min="13306" max="13306" width="9.7109375" style="34" customWidth="1"/>
    <col min="13307" max="13307" width="10.7109375" style="34" customWidth="1"/>
    <col min="13308" max="13308" width="10.85546875" style="34" customWidth="1"/>
    <col min="13309" max="13309" width="17.85546875" style="34" customWidth="1"/>
    <col min="13310" max="13310" width="18.5703125" style="34" customWidth="1"/>
    <col min="13311" max="13559" width="8.85546875" style="34"/>
    <col min="13560" max="13560" width="5.85546875" style="34" customWidth="1"/>
    <col min="13561" max="13561" width="37" style="34" customWidth="1"/>
    <col min="13562" max="13562" width="9.7109375" style="34" customWidth="1"/>
    <col min="13563" max="13563" width="10.7109375" style="34" customWidth="1"/>
    <col min="13564" max="13564" width="10.85546875" style="34" customWidth="1"/>
    <col min="13565" max="13565" width="17.85546875" style="34" customWidth="1"/>
    <col min="13566" max="13566" width="18.5703125" style="34" customWidth="1"/>
    <col min="13567" max="13815" width="8.85546875" style="34"/>
    <col min="13816" max="13816" width="5.85546875" style="34" customWidth="1"/>
    <col min="13817" max="13817" width="37" style="34" customWidth="1"/>
    <col min="13818" max="13818" width="9.7109375" style="34" customWidth="1"/>
    <col min="13819" max="13819" width="10.7109375" style="34" customWidth="1"/>
    <col min="13820" max="13820" width="10.85546875" style="34" customWidth="1"/>
    <col min="13821" max="13821" width="17.85546875" style="34" customWidth="1"/>
    <col min="13822" max="13822" width="18.5703125" style="34" customWidth="1"/>
    <col min="13823" max="14071" width="8.85546875" style="34"/>
    <col min="14072" max="14072" width="5.85546875" style="34" customWidth="1"/>
    <col min="14073" max="14073" width="37" style="34" customWidth="1"/>
    <col min="14074" max="14074" width="9.7109375" style="34" customWidth="1"/>
    <col min="14075" max="14075" width="10.7109375" style="34" customWidth="1"/>
    <col min="14076" max="14076" width="10.85546875" style="34" customWidth="1"/>
    <col min="14077" max="14077" width="17.85546875" style="34" customWidth="1"/>
    <col min="14078" max="14078" width="18.5703125" style="34" customWidth="1"/>
    <col min="14079" max="14327" width="8.85546875" style="34"/>
    <col min="14328" max="14328" width="5.85546875" style="34" customWidth="1"/>
    <col min="14329" max="14329" width="37" style="34" customWidth="1"/>
    <col min="14330" max="14330" width="9.7109375" style="34" customWidth="1"/>
    <col min="14331" max="14331" width="10.7109375" style="34" customWidth="1"/>
    <col min="14332" max="14332" width="10.85546875" style="34" customWidth="1"/>
    <col min="14333" max="14333" width="17.85546875" style="34" customWidth="1"/>
    <col min="14334" max="14334" width="18.5703125" style="34" customWidth="1"/>
    <col min="14335" max="14583" width="8.85546875" style="34"/>
    <col min="14584" max="14584" width="5.85546875" style="34" customWidth="1"/>
    <col min="14585" max="14585" width="37" style="34" customWidth="1"/>
    <col min="14586" max="14586" width="9.7109375" style="34" customWidth="1"/>
    <col min="14587" max="14587" width="10.7109375" style="34" customWidth="1"/>
    <col min="14588" max="14588" width="10.85546875" style="34" customWidth="1"/>
    <col min="14589" max="14589" width="17.85546875" style="34" customWidth="1"/>
    <col min="14590" max="14590" width="18.5703125" style="34" customWidth="1"/>
    <col min="14591" max="14839" width="8.85546875" style="34"/>
    <col min="14840" max="14840" width="5.85546875" style="34" customWidth="1"/>
    <col min="14841" max="14841" width="37" style="34" customWidth="1"/>
    <col min="14842" max="14842" width="9.7109375" style="34" customWidth="1"/>
    <col min="14843" max="14843" width="10.7109375" style="34" customWidth="1"/>
    <col min="14844" max="14844" width="10.85546875" style="34" customWidth="1"/>
    <col min="14845" max="14845" width="17.85546875" style="34" customWidth="1"/>
    <col min="14846" max="14846" width="18.5703125" style="34" customWidth="1"/>
    <col min="14847" max="15095" width="8.85546875" style="34"/>
    <col min="15096" max="15096" width="5.85546875" style="34" customWidth="1"/>
    <col min="15097" max="15097" width="37" style="34" customWidth="1"/>
    <col min="15098" max="15098" width="9.7109375" style="34" customWidth="1"/>
    <col min="15099" max="15099" width="10.7109375" style="34" customWidth="1"/>
    <col min="15100" max="15100" width="10.85546875" style="34" customWidth="1"/>
    <col min="15101" max="15101" width="17.85546875" style="34" customWidth="1"/>
    <col min="15102" max="15102" width="18.5703125" style="34" customWidth="1"/>
    <col min="15103" max="15351" width="8.85546875" style="34"/>
    <col min="15352" max="15352" width="5.85546875" style="34" customWidth="1"/>
    <col min="15353" max="15353" width="37" style="34" customWidth="1"/>
    <col min="15354" max="15354" width="9.7109375" style="34" customWidth="1"/>
    <col min="15355" max="15355" width="10.7109375" style="34" customWidth="1"/>
    <col min="15356" max="15356" width="10.85546875" style="34" customWidth="1"/>
    <col min="15357" max="15357" width="17.85546875" style="34" customWidth="1"/>
    <col min="15358" max="15358" width="18.5703125" style="34" customWidth="1"/>
    <col min="15359" max="15607" width="8.85546875" style="34"/>
    <col min="15608" max="15608" width="5.85546875" style="34" customWidth="1"/>
    <col min="15609" max="15609" width="37" style="34" customWidth="1"/>
    <col min="15610" max="15610" width="9.7109375" style="34" customWidth="1"/>
    <col min="15611" max="15611" width="10.7109375" style="34" customWidth="1"/>
    <col min="15612" max="15612" width="10.85546875" style="34" customWidth="1"/>
    <col min="15613" max="15613" width="17.85546875" style="34" customWidth="1"/>
    <col min="15614" max="15614" width="18.5703125" style="34" customWidth="1"/>
    <col min="15615" max="15863" width="8.85546875" style="34"/>
    <col min="15864" max="15864" width="5.85546875" style="34" customWidth="1"/>
    <col min="15865" max="15865" width="37" style="34" customWidth="1"/>
    <col min="15866" max="15866" width="9.7109375" style="34" customWidth="1"/>
    <col min="15867" max="15867" width="10.7109375" style="34" customWidth="1"/>
    <col min="15868" max="15868" width="10.85546875" style="34" customWidth="1"/>
    <col min="15869" max="15869" width="17.85546875" style="34" customWidth="1"/>
    <col min="15870" max="15870" width="18.5703125" style="34" customWidth="1"/>
    <col min="15871" max="16119" width="8.85546875" style="34"/>
    <col min="16120" max="16120" width="5.85546875" style="34" customWidth="1"/>
    <col min="16121" max="16121" width="37" style="34" customWidth="1"/>
    <col min="16122" max="16122" width="9.7109375" style="34" customWidth="1"/>
    <col min="16123" max="16123" width="10.7109375" style="34" customWidth="1"/>
    <col min="16124" max="16124" width="10.85546875" style="34" customWidth="1"/>
    <col min="16125" max="16125" width="17.85546875" style="34" customWidth="1"/>
    <col min="16126" max="16126" width="18.5703125" style="34" customWidth="1"/>
    <col min="16127" max="16384" width="8.85546875" style="34"/>
  </cols>
  <sheetData>
    <row r="1" spans="1:7" ht="48" hidden="1" customHeight="1" outlineLevel="1" x14ac:dyDescent="0.2">
      <c r="E1" s="92" t="s">
        <v>0</v>
      </c>
      <c r="F1" s="92"/>
      <c r="G1" s="92"/>
    </row>
    <row r="2" spans="1:7" hidden="1" outlineLevel="1" x14ac:dyDescent="0.2">
      <c r="B2" s="1"/>
      <c r="C2" s="1"/>
      <c r="D2" s="1"/>
      <c r="E2" s="1"/>
      <c r="F2" s="35"/>
      <c r="G2" s="1"/>
    </row>
    <row r="3" spans="1:7" hidden="1" outlineLevel="1" x14ac:dyDescent="0.2">
      <c r="B3" s="1"/>
      <c r="C3" s="1"/>
      <c r="D3" s="36" t="s">
        <v>1</v>
      </c>
      <c r="E3" s="1"/>
      <c r="F3" s="35"/>
      <c r="G3" s="1"/>
    </row>
    <row r="4" spans="1:7" hidden="1" outlineLevel="1" x14ac:dyDescent="0.2">
      <c r="B4" s="2"/>
      <c r="C4" s="2"/>
      <c r="D4" s="37" t="s">
        <v>2</v>
      </c>
      <c r="E4" s="2"/>
      <c r="F4" s="38"/>
      <c r="G4" s="2"/>
    </row>
    <row r="5" spans="1:7" hidden="1" outlineLevel="1" x14ac:dyDescent="0.2">
      <c r="B5" s="93" t="s">
        <v>3</v>
      </c>
      <c r="C5" s="93"/>
      <c r="D5" s="93"/>
      <c r="E5" s="93"/>
      <c r="F5" s="93"/>
      <c r="G5" s="93"/>
    </row>
    <row r="6" spans="1:7" hidden="1" outlineLevel="1" x14ac:dyDescent="0.2">
      <c r="B6" s="39" t="s">
        <v>4</v>
      </c>
      <c r="C6" s="2"/>
      <c r="D6" s="2"/>
      <c r="E6" s="2"/>
      <c r="F6" s="38"/>
      <c r="G6" s="3" t="s">
        <v>5</v>
      </c>
    </row>
    <row r="7" spans="1:7" hidden="1" outlineLevel="1" x14ac:dyDescent="0.2">
      <c r="B7" s="1"/>
      <c r="C7" s="1"/>
      <c r="D7" s="1"/>
      <c r="E7" s="1"/>
      <c r="F7" s="35"/>
      <c r="G7" s="1"/>
    </row>
    <row r="8" spans="1:7" s="40" customFormat="1" hidden="1" outlineLevel="1" x14ac:dyDescent="0.2">
      <c r="A8" s="4" t="s">
        <v>6</v>
      </c>
      <c r="B8" s="5"/>
      <c r="C8" s="5"/>
      <c r="D8" s="6" t="s">
        <v>7</v>
      </c>
      <c r="E8" s="1"/>
      <c r="F8" s="10"/>
      <c r="G8" s="5"/>
    </row>
    <row r="9" spans="1:7" s="40" customFormat="1" hidden="1" outlineLevel="1" x14ac:dyDescent="0.2">
      <c r="A9" s="4" t="s">
        <v>8</v>
      </c>
      <c r="B9" s="4"/>
      <c r="C9" s="4"/>
      <c r="D9" s="4"/>
      <c r="E9" s="4"/>
      <c r="F9" s="7"/>
      <c r="G9" s="4"/>
    </row>
    <row r="10" spans="1:7" s="40" customFormat="1" ht="10.15" hidden="1" customHeight="1" outlineLevel="1" x14ac:dyDescent="0.2">
      <c r="A10" s="5"/>
      <c r="B10" s="5"/>
      <c r="C10" s="8" t="s">
        <v>9</v>
      </c>
      <c r="D10" s="9"/>
      <c r="E10" s="34"/>
      <c r="F10" s="10"/>
      <c r="G10" s="11"/>
    </row>
    <row r="11" spans="1:7" s="40" customFormat="1" hidden="1" outlineLevel="1" x14ac:dyDescent="0.2">
      <c r="A11" s="87" t="s">
        <v>10</v>
      </c>
      <c r="B11" s="87"/>
      <c r="C11" s="87"/>
      <c r="D11" s="87"/>
      <c r="E11" s="87"/>
      <c r="F11" s="87"/>
      <c r="G11" s="87"/>
    </row>
    <row r="12" spans="1:7" s="40" customFormat="1" ht="12.75" hidden="1" customHeight="1" outlineLevel="1" x14ac:dyDescent="0.2">
      <c r="A12" s="94" t="s">
        <v>11</v>
      </c>
      <c r="B12" s="94"/>
      <c r="C12" s="94"/>
      <c r="D12" s="94"/>
      <c r="E12" s="94"/>
      <c r="F12" s="94"/>
      <c r="G12" s="94"/>
    </row>
    <row r="13" spans="1:7" s="40" customFormat="1" hidden="1" outlineLevel="1" x14ac:dyDescent="0.2">
      <c r="A13" s="87" t="s">
        <v>12</v>
      </c>
      <c r="B13" s="87"/>
      <c r="C13" s="87"/>
      <c r="D13" s="87"/>
      <c r="E13" s="87"/>
      <c r="F13" s="87"/>
      <c r="G13" s="87"/>
    </row>
    <row r="14" spans="1:7" s="40" customFormat="1" hidden="1" outlineLevel="1" x14ac:dyDescent="0.2">
      <c r="A14" s="87" t="s">
        <v>13</v>
      </c>
      <c r="B14" s="87"/>
      <c r="C14" s="87"/>
      <c r="D14" s="87"/>
      <c r="E14" s="87"/>
      <c r="F14" s="87"/>
      <c r="G14" s="87"/>
    </row>
    <row r="15" spans="1:7" s="40" customFormat="1" hidden="1" outlineLevel="1" x14ac:dyDescent="0.2">
      <c r="A15" s="87" t="s">
        <v>14</v>
      </c>
      <c r="B15" s="87"/>
      <c r="C15" s="87"/>
      <c r="D15" s="87"/>
      <c r="E15" s="87"/>
      <c r="F15" s="87"/>
      <c r="G15" s="87"/>
    </row>
    <row r="16" spans="1:7" s="40" customFormat="1" hidden="1" outlineLevel="1" x14ac:dyDescent="0.2">
      <c r="A16" s="88" t="s">
        <v>15</v>
      </c>
      <c r="B16" s="87"/>
      <c r="C16" s="87"/>
      <c r="D16" s="87"/>
      <c r="E16" s="87"/>
      <c r="F16" s="87"/>
      <c r="G16" s="87"/>
    </row>
    <row r="17" spans="1:7" s="40" customFormat="1" hidden="1" outlineLevel="1" x14ac:dyDescent="0.2">
      <c r="A17" s="87" t="s">
        <v>16</v>
      </c>
      <c r="B17" s="87"/>
      <c r="C17" s="87"/>
      <c r="D17" s="87"/>
      <c r="E17" s="87"/>
      <c r="F17" s="87"/>
      <c r="G17" s="87"/>
    </row>
    <row r="18" spans="1:7" s="40" customFormat="1" hidden="1" outlineLevel="1" x14ac:dyDescent="0.2">
      <c r="A18" s="89" t="s">
        <v>17</v>
      </c>
      <c r="B18" s="89"/>
      <c r="C18" s="5"/>
      <c r="D18" s="41"/>
      <c r="E18" s="1"/>
      <c r="F18" s="35"/>
      <c r="G18" s="1"/>
    </row>
    <row r="19" spans="1:7" s="40" customFormat="1" outlineLevel="1" x14ac:dyDescent="0.2">
      <c r="A19" s="42"/>
      <c r="B19" s="42"/>
      <c r="C19" s="5"/>
      <c r="D19" s="41"/>
      <c r="E19" s="1"/>
      <c r="F19" s="35"/>
      <c r="G19" s="43" t="s">
        <v>144</v>
      </c>
    </row>
    <row r="20" spans="1:7" s="12" customFormat="1" ht="27" customHeight="1" x14ac:dyDescent="0.2">
      <c r="A20" s="90" t="s">
        <v>18</v>
      </c>
      <c r="B20" s="90"/>
      <c r="C20" s="90"/>
      <c r="D20" s="90"/>
      <c r="E20" s="90"/>
      <c r="F20" s="90"/>
      <c r="G20" s="90"/>
    </row>
    <row r="21" spans="1:7" s="12" customFormat="1" ht="15" x14ac:dyDescent="0.25">
      <c r="A21" s="13"/>
      <c r="B21" s="91" t="s">
        <v>19</v>
      </c>
      <c r="C21" s="91"/>
      <c r="D21" s="91"/>
      <c r="E21" s="91"/>
      <c r="F21" s="91"/>
      <c r="G21" s="91"/>
    </row>
    <row r="22" spans="1:7" ht="10.5" customHeight="1" collapsed="1" x14ac:dyDescent="0.2">
      <c r="A22" s="14"/>
      <c r="B22" s="14"/>
      <c r="C22" s="14"/>
      <c r="D22" s="14"/>
      <c r="E22" s="14"/>
      <c r="F22" s="44" t="s">
        <v>20</v>
      </c>
      <c r="G22" s="14"/>
    </row>
    <row r="23" spans="1:7" s="5" customFormat="1" ht="42.75" customHeight="1" x14ac:dyDescent="0.2">
      <c r="A23" s="18"/>
      <c r="B23" s="15" t="s">
        <v>21</v>
      </c>
      <c r="C23" s="81" t="s">
        <v>22</v>
      </c>
      <c r="D23" s="81"/>
      <c r="E23" s="16" t="s">
        <v>23</v>
      </c>
      <c r="F23" s="45"/>
      <c r="G23" s="16" t="s">
        <v>24</v>
      </c>
    </row>
    <row r="24" spans="1:7" s="5" customFormat="1" x14ac:dyDescent="0.2">
      <c r="A24" s="18"/>
      <c r="B24" s="82" t="s">
        <v>25</v>
      </c>
      <c r="C24" s="82"/>
      <c r="D24" s="82"/>
      <c r="E24" s="82"/>
      <c r="F24" s="82"/>
      <c r="G24" s="82"/>
    </row>
    <row r="25" spans="1:7" s="5" customFormat="1" x14ac:dyDescent="0.2">
      <c r="A25" s="18"/>
      <c r="B25" s="23" t="s">
        <v>26</v>
      </c>
      <c r="C25" s="23"/>
      <c r="D25" s="23"/>
      <c r="E25" s="23"/>
      <c r="F25" s="23"/>
      <c r="G25" s="23"/>
    </row>
    <row r="26" spans="1:7" s="5" customFormat="1" x14ac:dyDescent="0.2">
      <c r="A26" s="18"/>
      <c r="B26" s="19" t="s">
        <v>27</v>
      </c>
      <c r="C26" s="20">
        <v>2</v>
      </c>
      <c r="D26" s="46">
        <v>7.5900000000000009E-2</v>
      </c>
      <c r="E26" s="21" t="s">
        <v>28</v>
      </c>
      <c r="F26" s="22">
        <v>80.58</v>
      </c>
      <c r="G26" s="17">
        <f>F26*C26</f>
        <v>161.16</v>
      </c>
    </row>
    <row r="27" spans="1:7" s="5" customFormat="1" x14ac:dyDescent="0.2">
      <c r="A27" s="18"/>
      <c r="B27" s="47" t="s">
        <v>29</v>
      </c>
      <c r="C27" s="20"/>
      <c r="D27" s="17"/>
      <c r="E27" s="21"/>
      <c r="F27" s="22"/>
      <c r="G27" s="17"/>
    </row>
    <row r="28" spans="1:7" s="5" customFormat="1" x14ac:dyDescent="0.2">
      <c r="A28" s="18"/>
      <c r="B28" s="19" t="s">
        <v>156</v>
      </c>
      <c r="C28" s="20">
        <v>1</v>
      </c>
      <c r="D28" s="46">
        <v>1.0183</v>
      </c>
      <c r="E28" s="21" t="s">
        <v>36</v>
      </c>
      <c r="F28" s="22">
        <v>475.4</v>
      </c>
      <c r="G28" s="17">
        <f>F28*D28</f>
        <v>484.09981999999997</v>
      </c>
    </row>
    <row r="29" spans="1:7" s="5" customFormat="1" x14ac:dyDescent="0.2">
      <c r="A29" s="18"/>
      <c r="B29" s="23" t="s">
        <v>30</v>
      </c>
      <c r="C29" s="20"/>
      <c r="D29" s="17"/>
      <c r="E29" s="21"/>
      <c r="F29" s="22"/>
      <c r="G29" s="17"/>
    </row>
    <row r="30" spans="1:7" s="5" customFormat="1" x14ac:dyDescent="0.2">
      <c r="A30" s="18"/>
      <c r="B30" s="19" t="s">
        <v>27</v>
      </c>
      <c r="C30" s="20">
        <v>2</v>
      </c>
      <c r="D30" s="46">
        <v>1.4272</v>
      </c>
      <c r="E30" s="21" t="s">
        <v>31</v>
      </c>
      <c r="F30" s="22">
        <v>219.15</v>
      </c>
      <c r="G30" s="17">
        <f>F30*C30</f>
        <v>438.3</v>
      </c>
    </row>
    <row r="31" spans="1:7" s="5" customFormat="1" x14ac:dyDescent="0.2">
      <c r="A31" s="18"/>
      <c r="B31" s="23" t="s">
        <v>32</v>
      </c>
      <c r="C31" s="20"/>
      <c r="D31" s="20"/>
      <c r="E31" s="21"/>
      <c r="F31" s="22"/>
      <c r="G31" s="17"/>
    </row>
    <row r="32" spans="1:7" s="5" customFormat="1" x14ac:dyDescent="0.2">
      <c r="A32" s="18"/>
      <c r="B32" s="19" t="s">
        <v>33</v>
      </c>
      <c r="C32" s="20">
        <v>2</v>
      </c>
      <c r="D32" s="46">
        <v>0.48060000000000003</v>
      </c>
      <c r="E32" s="21" t="s">
        <v>34</v>
      </c>
      <c r="F32" s="22">
        <v>511.36</v>
      </c>
      <c r="G32" s="17">
        <f t="shared" ref="G32" si="0">F32*C32</f>
        <v>1022.72</v>
      </c>
    </row>
    <row r="33" spans="1:7" s="5" customFormat="1" ht="24" x14ac:dyDescent="0.2">
      <c r="A33" s="18"/>
      <c r="B33" s="26" t="s">
        <v>157</v>
      </c>
      <c r="C33" s="20">
        <v>1</v>
      </c>
      <c r="D33" s="46">
        <v>48.1</v>
      </c>
      <c r="E33" s="21" t="s">
        <v>74</v>
      </c>
      <c r="F33" s="22">
        <v>26.801247401247402</v>
      </c>
      <c r="G33" s="17">
        <f>F33*D33</f>
        <v>1289.1400000000001</v>
      </c>
    </row>
    <row r="34" spans="1:7" s="5" customFormat="1" x14ac:dyDescent="0.2">
      <c r="A34" s="18"/>
      <c r="B34" s="19" t="s">
        <v>35</v>
      </c>
      <c r="C34" s="20">
        <v>2</v>
      </c>
      <c r="D34" s="46">
        <v>3.03</v>
      </c>
      <c r="E34" s="21" t="s">
        <v>36</v>
      </c>
      <c r="F34" s="22">
        <v>192.88</v>
      </c>
      <c r="G34" s="17">
        <f>F34*C34</f>
        <v>385.76</v>
      </c>
    </row>
    <row r="35" spans="1:7" s="5" customFormat="1" x14ac:dyDescent="0.2">
      <c r="A35" s="18"/>
      <c r="B35" s="19" t="s">
        <v>158</v>
      </c>
      <c r="C35" s="20">
        <v>1</v>
      </c>
      <c r="D35" s="17">
        <v>3.03</v>
      </c>
      <c r="E35" s="21" t="s">
        <v>36</v>
      </c>
      <c r="F35" s="22">
        <v>4.0363036303630366</v>
      </c>
      <c r="G35" s="17">
        <f>F35*D35*100</f>
        <v>1223</v>
      </c>
    </row>
    <row r="36" spans="1:7" s="5" customFormat="1" hidden="1" x14ac:dyDescent="0.2">
      <c r="A36" s="18"/>
      <c r="B36" s="19" t="s">
        <v>37</v>
      </c>
      <c r="C36" s="20">
        <v>1</v>
      </c>
      <c r="D36" s="20"/>
      <c r="E36" s="21" t="s">
        <v>38</v>
      </c>
      <c r="F36" s="22"/>
      <c r="G36" s="17"/>
    </row>
    <row r="37" spans="1:7" s="5" customFormat="1" hidden="1" x14ac:dyDescent="0.2">
      <c r="A37" s="18"/>
      <c r="B37" s="19" t="s">
        <v>149</v>
      </c>
      <c r="C37" s="20">
        <v>1</v>
      </c>
      <c r="D37" s="20"/>
      <c r="E37" s="21" t="s">
        <v>150</v>
      </c>
      <c r="F37" s="22"/>
      <c r="G37" s="17"/>
    </row>
    <row r="38" spans="1:7" s="5" customFormat="1" x14ac:dyDescent="0.2">
      <c r="A38" s="18"/>
      <c r="B38" s="24" t="s">
        <v>39</v>
      </c>
      <c r="C38" s="20"/>
      <c r="D38" s="20"/>
      <c r="E38" s="21"/>
      <c r="F38" s="22"/>
      <c r="G38" s="17"/>
    </row>
    <row r="39" spans="1:7" s="5" customFormat="1" x14ac:dyDescent="0.2">
      <c r="A39" s="18"/>
      <c r="B39" s="48" t="s">
        <v>27</v>
      </c>
      <c r="C39" s="20">
        <v>2</v>
      </c>
      <c r="D39" s="46">
        <v>1.4080000000000001</v>
      </c>
      <c r="E39" s="21" t="s">
        <v>31</v>
      </c>
      <c r="F39" s="22">
        <v>219.15</v>
      </c>
      <c r="G39" s="17">
        <f t="shared" ref="G39" si="1">F39*C39</f>
        <v>438.3</v>
      </c>
    </row>
    <row r="40" spans="1:7" s="5" customFormat="1" x14ac:dyDescent="0.2">
      <c r="A40" s="18"/>
      <c r="B40" s="24" t="s">
        <v>40</v>
      </c>
      <c r="C40" s="20"/>
      <c r="D40" s="20"/>
      <c r="E40" s="21"/>
      <c r="F40" s="22"/>
      <c r="G40" s="17"/>
    </row>
    <row r="41" spans="1:7" s="5" customFormat="1" x14ac:dyDescent="0.2">
      <c r="A41" s="18"/>
      <c r="B41" s="19" t="s">
        <v>41</v>
      </c>
      <c r="C41" s="20">
        <v>2</v>
      </c>
      <c r="D41" s="46">
        <v>4.4600000000000001E-2</v>
      </c>
      <c r="E41" s="21" t="s">
        <v>28</v>
      </c>
      <c r="F41" s="22">
        <v>69.825000000000003</v>
      </c>
      <c r="G41" s="17">
        <f>F41*C41</f>
        <v>139.65</v>
      </c>
    </row>
    <row r="42" spans="1:7" s="5" customFormat="1" ht="25.5" customHeight="1" x14ac:dyDescent="0.2">
      <c r="A42" s="18"/>
      <c r="B42" s="83" t="s">
        <v>42</v>
      </c>
      <c r="C42" s="84"/>
      <c r="D42" s="84"/>
      <c r="E42" s="85"/>
      <c r="F42" s="22"/>
      <c r="G42" s="17"/>
    </row>
    <row r="43" spans="1:7" s="5" customFormat="1" x14ac:dyDescent="0.2">
      <c r="A43" s="18"/>
      <c r="B43" s="19" t="s">
        <v>43</v>
      </c>
      <c r="C43" s="20">
        <v>2</v>
      </c>
      <c r="D43" s="46">
        <v>4.4600000000000001E-2</v>
      </c>
      <c r="E43" s="49" t="s">
        <v>44</v>
      </c>
      <c r="F43" s="22">
        <v>73.055000000000007</v>
      </c>
      <c r="G43" s="17">
        <f>F43*C43</f>
        <v>146.11000000000001</v>
      </c>
    </row>
    <row r="44" spans="1:7" s="5" customFormat="1" hidden="1" x14ac:dyDescent="0.2">
      <c r="A44" s="18"/>
      <c r="B44" s="19">
        <v>0</v>
      </c>
      <c r="C44" s="20">
        <v>1</v>
      </c>
      <c r="D44" s="20">
        <v>0</v>
      </c>
      <c r="E44" s="49">
        <v>0</v>
      </c>
      <c r="F44" s="22" t="e">
        <f>G44/D44</f>
        <v>#DIV/0!</v>
      </c>
      <c r="G44" s="17"/>
    </row>
    <row r="45" spans="1:7" s="5" customFormat="1" x14ac:dyDescent="0.2">
      <c r="A45" s="18"/>
      <c r="B45" s="19" t="s">
        <v>45</v>
      </c>
      <c r="C45" s="20">
        <v>1</v>
      </c>
      <c r="D45" s="20">
        <v>1</v>
      </c>
      <c r="E45" s="21" t="s">
        <v>46</v>
      </c>
      <c r="F45" s="22">
        <v>45.712800000000001</v>
      </c>
      <c r="G45" s="17">
        <f>F45*C45</f>
        <v>45.712800000000001</v>
      </c>
    </row>
    <row r="46" spans="1:7" s="5" customFormat="1" hidden="1" x14ac:dyDescent="0.2">
      <c r="A46" s="18"/>
      <c r="B46" s="19" t="s">
        <v>47</v>
      </c>
      <c r="C46" s="20">
        <v>1</v>
      </c>
      <c r="D46" s="20">
        <v>0</v>
      </c>
      <c r="E46" s="21" t="s">
        <v>150</v>
      </c>
      <c r="F46" s="22" t="e">
        <f>G46/D46</f>
        <v>#DIV/0!</v>
      </c>
      <c r="G46" s="17">
        <v>0</v>
      </c>
    </row>
    <row r="47" spans="1:7" s="5" customFormat="1" hidden="1" x14ac:dyDescent="0.2">
      <c r="A47" s="18"/>
      <c r="B47" s="24" t="s">
        <v>48</v>
      </c>
      <c r="C47" s="20"/>
      <c r="D47" s="20"/>
      <c r="E47" s="21"/>
      <c r="F47" s="22"/>
      <c r="G47" s="17"/>
    </row>
    <row r="48" spans="1:7" s="5" customFormat="1" hidden="1" x14ac:dyDescent="0.2">
      <c r="A48" s="18"/>
      <c r="B48" s="50">
        <v>0</v>
      </c>
      <c r="C48" s="20">
        <v>1</v>
      </c>
      <c r="D48" s="20">
        <v>0</v>
      </c>
      <c r="E48" s="21">
        <v>0</v>
      </c>
      <c r="F48" s="22"/>
      <c r="G48" s="17">
        <v>0</v>
      </c>
    </row>
    <row r="49" spans="1:7" s="5" customFormat="1" hidden="1" x14ac:dyDescent="0.2">
      <c r="A49" s="18"/>
      <c r="B49" s="50" t="s">
        <v>49</v>
      </c>
      <c r="C49" s="20">
        <v>1</v>
      </c>
      <c r="D49" s="51"/>
      <c r="E49" s="21" t="s">
        <v>50</v>
      </c>
      <c r="F49" s="22"/>
      <c r="G49" s="17"/>
    </row>
    <row r="50" spans="1:7" s="5" customFormat="1" hidden="1" x14ac:dyDescent="0.2">
      <c r="A50" s="18"/>
      <c r="B50" s="50" t="s">
        <v>51</v>
      </c>
      <c r="C50" s="20">
        <v>1</v>
      </c>
      <c r="D50" s="51"/>
      <c r="E50" s="21">
        <v>0</v>
      </c>
      <c r="F50" s="22"/>
      <c r="G50" s="17"/>
    </row>
    <row r="51" spans="1:7" s="5" customFormat="1" x14ac:dyDescent="0.2">
      <c r="A51" s="18"/>
      <c r="B51" s="24" t="s">
        <v>52</v>
      </c>
      <c r="C51" s="23"/>
      <c r="D51" s="23"/>
      <c r="E51" s="23"/>
      <c r="F51" s="52"/>
      <c r="G51" s="23"/>
    </row>
    <row r="52" spans="1:7" s="5" customFormat="1" x14ac:dyDescent="0.2">
      <c r="A52" s="18"/>
      <c r="B52" s="19" t="s">
        <v>53</v>
      </c>
      <c r="C52" s="20">
        <v>12</v>
      </c>
      <c r="D52" s="46">
        <v>4.4600000000000001E-2</v>
      </c>
      <c r="E52" s="21" t="s">
        <v>54</v>
      </c>
      <c r="F52" s="22">
        <v>207.09083333333334</v>
      </c>
      <c r="G52" s="17">
        <f>F52*C52</f>
        <v>2485.09</v>
      </c>
    </row>
    <row r="53" spans="1:7" s="5" customFormat="1" x14ac:dyDescent="0.2">
      <c r="A53" s="18"/>
      <c r="B53" s="19" t="s">
        <v>55</v>
      </c>
      <c r="C53" s="20">
        <v>12</v>
      </c>
      <c r="D53" s="46">
        <v>0.30310000000000004</v>
      </c>
      <c r="E53" s="21" t="s">
        <v>54</v>
      </c>
      <c r="F53" s="22">
        <v>563.02833333333331</v>
      </c>
      <c r="G53" s="17">
        <f>F53*C53</f>
        <v>6756.34</v>
      </c>
    </row>
    <row r="54" spans="1:7" s="5" customFormat="1" x14ac:dyDescent="0.2">
      <c r="A54" s="18"/>
      <c r="B54" s="19" t="s">
        <v>56</v>
      </c>
      <c r="C54" s="20">
        <v>1</v>
      </c>
      <c r="D54" s="46">
        <v>2.69</v>
      </c>
      <c r="E54" s="21" t="s">
        <v>57</v>
      </c>
      <c r="F54" s="22">
        <v>15.602230483271375</v>
      </c>
      <c r="G54" s="17">
        <f>F54*D54*C54*100</f>
        <v>4197</v>
      </c>
    </row>
    <row r="55" spans="1:7" s="5" customFormat="1" x14ac:dyDescent="0.2">
      <c r="A55" s="18"/>
      <c r="B55" s="19" t="s">
        <v>58</v>
      </c>
      <c r="C55" s="20">
        <v>1</v>
      </c>
      <c r="D55" s="46">
        <v>34.610700000000001</v>
      </c>
      <c r="E55" s="21" t="s">
        <v>59</v>
      </c>
      <c r="F55" s="22">
        <v>3.845781795803032</v>
      </c>
      <c r="G55" s="17">
        <f t="shared" ref="G55:G57" si="2">F55*D55*C55*100</f>
        <v>13310.52</v>
      </c>
    </row>
    <row r="56" spans="1:7" s="5" customFormat="1" x14ac:dyDescent="0.2">
      <c r="A56" s="18"/>
      <c r="B56" s="19" t="s">
        <v>60</v>
      </c>
      <c r="C56" s="20">
        <v>1</v>
      </c>
      <c r="D56" s="46">
        <v>2.69</v>
      </c>
      <c r="E56" s="21" t="s">
        <v>61</v>
      </c>
      <c r="F56" s="22">
        <v>6.4126394052044622E-2</v>
      </c>
      <c r="G56" s="17">
        <f>F56*D56*C56*100</f>
        <v>17.250000000000004</v>
      </c>
    </row>
    <row r="57" spans="1:7" s="5" customFormat="1" x14ac:dyDescent="0.2">
      <c r="A57" s="18"/>
      <c r="B57" s="19" t="s">
        <v>62</v>
      </c>
      <c r="C57" s="20">
        <v>1</v>
      </c>
      <c r="D57" s="46">
        <v>2.69</v>
      </c>
      <c r="E57" s="21" t="s">
        <v>61</v>
      </c>
      <c r="F57" s="22">
        <v>6.5529739776951672</v>
      </c>
      <c r="G57" s="17">
        <f t="shared" si="2"/>
        <v>1762.7499999999998</v>
      </c>
    </row>
    <row r="58" spans="1:7" s="5" customFormat="1" ht="24" x14ac:dyDescent="0.2">
      <c r="A58" s="18"/>
      <c r="B58" s="26" t="s">
        <v>63</v>
      </c>
      <c r="C58" s="21">
        <v>1</v>
      </c>
      <c r="D58" s="20">
        <v>1</v>
      </c>
      <c r="E58" s="21" t="s">
        <v>64</v>
      </c>
      <c r="F58" s="22">
        <v>210.71</v>
      </c>
      <c r="G58" s="17">
        <f t="shared" ref="G58" si="3">F58*D58*C58</f>
        <v>210.71</v>
      </c>
    </row>
    <row r="59" spans="1:7" s="5" customFormat="1" x14ac:dyDescent="0.2">
      <c r="A59" s="18"/>
      <c r="B59" s="26" t="s">
        <v>145</v>
      </c>
      <c r="C59" s="21">
        <v>1</v>
      </c>
      <c r="D59" s="20">
        <v>1</v>
      </c>
      <c r="E59" s="21" t="s">
        <v>46</v>
      </c>
      <c r="F59" s="22"/>
      <c r="G59" s="17">
        <v>232.7</v>
      </c>
    </row>
    <row r="60" spans="1:7" s="5" customFormat="1" hidden="1" x14ac:dyDescent="0.2">
      <c r="A60" s="18"/>
      <c r="B60" s="26"/>
      <c r="C60" s="21"/>
      <c r="D60" s="20"/>
      <c r="E60" s="21"/>
      <c r="F60" s="22"/>
      <c r="G60" s="17"/>
    </row>
    <row r="61" spans="1:7" s="5" customFormat="1" ht="25.5" customHeight="1" x14ac:dyDescent="0.2">
      <c r="A61" s="18"/>
      <c r="B61" s="83" t="s">
        <v>65</v>
      </c>
      <c r="C61" s="84"/>
      <c r="D61" s="84"/>
      <c r="E61" s="85"/>
      <c r="F61" s="23"/>
      <c r="G61" s="23"/>
    </row>
    <row r="62" spans="1:7" s="5" customFormat="1" x14ac:dyDescent="0.2">
      <c r="A62" s="18"/>
      <c r="B62" s="19" t="s">
        <v>159</v>
      </c>
      <c r="C62" s="20">
        <v>1</v>
      </c>
      <c r="D62" s="20">
        <v>8</v>
      </c>
      <c r="E62" s="21" t="s">
        <v>153</v>
      </c>
      <c r="F62" s="22">
        <v>2252.1149999999998</v>
      </c>
      <c r="G62" s="17">
        <f>F62*C62</f>
        <v>2252.1149999999998</v>
      </c>
    </row>
    <row r="63" spans="1:7" s="5" customFormat="1" x14ac:dyDescent="0.2">
      <c r="A63" s="18"/>
      <c r="B63" s="19" t="s">
        <v>66</v>
      </c>
      <c r="C63" s="20">
        <v>12</v>
      </c>
      <c r="D63" s="20">
        <v>1</v>
      </c>
      <c r="E63" s="21" t="s">
        <v>46</v>
      </c>
      <c r="F63" s="22">
        <v>1000</v>
      </c>
      <c r="G63" s="17">
        <f>F63*D63*C63</f>
        <v>12000</v>
      </c>
    </row>
    <row r="64" spans="1:7" s="5" customFormat="1" x14ac:dyDescent="0.2">
      <c r="A64" s="18"/>
      <c r="B64" s="53" t="s">
        <v>151</v>
      </c>
      <c r="C64" s="54">
        <v>1</v>
      </c>
      <c r="D64" s="54">
        <v>1</v>
      </c>
      <c r="E64" s="55" t="s">
        <v>150</v>
      </c>
      <c r="F64" s="56"/>
      <c r="G64" s="56">
        <v>770.32</v>
      </c>
    </row>
    <row r="65" spans="1:7" s="5" customFormat="1" ht="24.75" customHeight="1" x14ac:dyDescent="0.2">
      <c r="A65" s="18"/>
      <c r="B65" s="26" t="s">
        <v>146</v>
      </c>
      <c r="C65" s="20">
        <v>1</v>
      </c>
      <c r="D65" s="20">
        <v>7</v>
      </c>
      <c r="E65" s="21" t="s">
        <v>147</v>
      </c>
      <c r="F65" s="22"/>
      <c r="G65" s="17">
        <v>7594.35</v>
      </c>
    </row>
    <row r="66" spans="1:7" s="5" customFormat="1" x14ac:dyDescent="0.2">
      <c r="A66" s="18"/>
      <c r="B66" s="23" t="s">
        <v>67</v>
      </c>
      <c r="C66" s="23"/>
      <c r="D66" s="23"/>
      <c r="E66" s="23"/>
      <c r="F66" s="23"/>
      <c r="G66" s="23"/>
    </row>
    <row r="67" spans="1:7" s="5" customFormat="1" ht="24" x14ac:dyDescent="0.2">
      <c r="A67" s="18"/>
      <c r="B67" s="26" t="s">
        <v>68</v>
      </c>
      <c r="C67" s="20">
        <v>2</v>
      </c>
      <c r="D67" s="46">
        <v>0.1018</v>
      </c>
      <c r="E67" s="57" t="s">
        <v>69</v>
      </c>
      <c r="F67" s="22">
        <v>403.62</v>
      </c>
      <c r="G67" s="17">
        <f>F67*C67</f>
        <v>807.24</v>
      </c>
    </row>
    <row r="68" spans="1:7" s="5" customFormat="1" ht="24" x14ac:dyDescent="0.2">
      <c r="A68" s="18"/>
      <c r="B68" s="26" t="s">
        <v>70</v>
      </c>
      <c r="C68" s="20">
        <v>2</v>
      </c>
      <c r="D68" s="46">
        <v>0.02</v>
      </c>
      <c r="E68" s="21" t="s">
        <v>71</v>
      </c>
      <c r="F68" s="22">
        <v>89.71</v>
      </c>
      <c r="G68" s="17">
        <f>F68*C68</f>
        <v>179.42</v>
      </c>
    </row>
    <row r="69" spans="1:7" s="5" customFormat="1" hidden="1" x14ac:dyDescent="0.2">
      <c r="A69" s="18"/>
      <c r="B69" s="19" t="s">
        <v>160</v>
      </c>
      <c r="C69" s="20">
        <v>1</v>
      </c>
      <c r="D69" s="20">
        <v>0</v>
      </c>
      <c r="E69" s="21" t="s">
        <v>46</v>
      </c>
      <c r="F69" s="22">
        <v>60.75</v>
      </c>
      <c r="G69" s="17"/>
    </row>
    <row r="70" spans="1:7" s="5" customFormat="1" x14ac:dyDescent="0.2">
      <c r="A70" s="18"/>
      <c r="B70" s="19" t="s">
        <v>148</v>
      </c>
      <c r="C70" s="20">
        <v>1</v>
      </c>
      <c r="D70" s="20">
        <v>2</v>
      </c>
      <c r="E70" s="21" t="s">
        <v>46</v>
      </c>
      <c r="F70" s="22">
        <v>230.99</v>
      </c>
      <c r="G70" s="17">
        <f>F70*D70</f>
        <v>461.98</v>
      </c>
    </row>
    <row r="71" spans="1:7" s="5" customFormat="1" x14ac:dyDescent="0.2">
      <c r="A71" s="18"/>
      <c r="B71" s="19" t="s">
        <v>161</v>
      </c>
      <c r="C71" s="20">
        <v>1</v>
      </c>
      <c r="D71" s="20">
        <v>1</v>
      </c>
      <c r="E71" s="21" t="s">
        <v>46</v>
      </c>
      <c r="F71" s="22">
        <v>398.32</v>
      </c>
      <c r="G71" s="17">
        <f>F71*D71</f>
        <v>398.32</v>
      </c>
    </row>
    <row r="72" spans="1:7" s="5" customFormat="1" x14ac:dyDescent="0.2">
      <c r="A72" s="18"/>
      <c r="B72" s="19" t="s">
        <v>152</v>
      </c>
      <c r="C72" s="20">
        <v>1</v>
      </c>
      <c r="D72" s="20">
        <v>1</v>
      </c>
      <c r="E72" s="21" t="s">
        <v>46</v>
      </c>
      <c r="F72" s="22"/>
      <c r="G72" s="17">
        <v>393.30899999999997</v>
      </c>
    </row>
    <row r="73" spans="1:7" s="5" customFormat="1" hidden="1" x14ac:dyDescent="0.2">
      <c r="A73" s="18"/>
      <c r="B73" s="19"/>
      <c r="C73" s="20"/>
      <c r="D73" s="20"/>
      <c r="E73" s="21"/>
      <c r="F73" s="22"/>
      <c r="G73" s="17"/>
    </row>
    <row r="74" spans="1:7" s="5" customFormat="1" hidden="1" x14ac:dyDescent="0.2">
      <c r="A74" s="18"/>
      <c r="B74" s="19"/>
      <c r="C74" s="20"/>
      <c r="D74" s="20"/>
      <c r="E74" s="21"/>
      <c r="F74" s="22"/>
      <c r="G74" s="17"/>
    </row>
    <row r="75" spans="1:7" s="5" customFormat="1" hidden="1" x14ac:dyDescent="0.2">
      <c r="A75" s="18"/>
      <c r="B75" s="19"/>
      <c r="C75" s="20"/>
      <c r="D75" s="20"/>
      <c r="E75" s="21"/>
      <c r="F75" s="22"/>
      <c r="G75" s="17"/>
    </row>
    <row r="76" spans="1:7" s="5" customFormat="1" hidden="1" x14ac:dyDescent="0.2">
      <c r="A76" s="18"/>
      <c r="B76" s="19"/>
      <c r="C76" s="20"/>
      <c r="D76" s="20"/>
      <c r="E76" s="21"/>
      <c r="F76" s="22"/>
      <c r="G76" s="17"/>
    </row>
    <row r="77" spans="1:7" s="5" customFormat="1" hidden="1" x14ac:dyDescent="0.2">
      <c r="A77" s="18"/>
      <c r="B77" s="19"/>
      <c r="C77" s="20"/>
      <c r="D77" s="20"/>
      <c r="E77" s="21"/>
      <c r="F77" s="22"/>
      <c r="G77" s="17"/>
    </row>
    <row r="78" spans="1:7" s="5" customFormat="1" hidden="1" x14ac:dyDescent="0.2">
      <c r="A78" s="18"/>
      <c r="B78" s="58"/>
      <c r="C78" s="23"/>
      <c r="D78" s="23"/>
      <c r="E78" s="23"/>
      <c r="F78" s="52"/>
      <c r="G78" s="23"/>
    </row>
    <row r="79" spans="1:7" s="5" customFormat="1" hidden="1" x14ac:dyDescent="0.2">
      <c r="A79" s="18"/>
      <c r="B79" s="19"/>
      <c r="C79" s="20"/>
      <c r="D79" s="21"/>
      <c r="E79" s="21"/>
      <c r="F79" s="22"/>
      <c r="G79" s="17"/>
    </row>
    <row r="80" spans="1:7" s="5" customFormat="1" hidden="1" x14ac:dyDescent="0.2">
      <c r="A80" s="18"/>
      <c r="B80" s="19"/>
      <c r="C80" s="20"/>
      <c r="D80" s="21"/>
      <c r="E80" s="21"/>
      <c r="F80" s="22"/>
      <c r="G80" s="17"/>
    </row>
    <row r="81" spans="1:7" s="5" customFormat="1" hidden="1" x14ac:dyDescent="0.2">
      <c r="A81" s="18"/>
      <c r="B81" s="19"/>
      <c r="C81" s="20"/>
      <c r="D81" s="20"/>
      <c r="E81" s="21"/>
      <c r="F81" s="22"/>
      <c r="G81" s="17"/>
    </row>
    <row r="82" spans="1:7" s="5" customFormat="1" x14ac:dyDescent="0.2">
      <c r="A82" s="18"/>
      <c r="B82" s="24" t="s">
        <v>72</v>
      </c>
      <c r="C82" s="21"/>
      <c r="D82" s="21"/>
      <c r="E82" s="21"/>
      <c r="F82" s="59"/>
      <c r="G82" s="21"/>
    </row>
    <row r="83" spans="1:7" s="5" customFormat="1" x14ac:dyDescent="0.2">
      <c r="A83" s="18"/>
      <c r="B83" s="60" t="s">
        <v>73</v>
      </c>
      <c r="C83" s="27">
        <v>165</v>
      </c>
      <c r="D83" s="21">
        <v>49.07</v>
      </c>
      <c r="E83" s="21" t="s">
        <v>74</v>
      </c>
      <c r="F83" s="22">
        <v>3.0200094303056457</v>
      </c>
      <c r="G83" s="17">
        <f>C83*D83*F83</f>
        <v>24451.657352941176</v>
      </c>
    </row>
    <row r="84" spans="1:7" s="5" customFormat="1" ht="25.5" hidden="1" x14ac:dyDescent="0.2">
      <c r="A84" s="18"/>
      <c r="B84" s="61" t="s">
        <v>75</v>
      </c>
      <c r="C84" s="27">
        <v>0</v>
      </c>
      <c r="D84" s="21">
        <v>0</v>
      </c>
      <c r="E84" s="21" t="s">
        <v>74</v>
      </c>
      <c r="F84" s="22" t="e">
        <v>#DIV/0!</v>
      </c>
      <c r="G84" s="17"/>
    </row>
    <row r="85" spans="1:7" s="5" customFormat="1" x14ac:dyDescent="0.2">
      <c r="A85" s="18"/>
      <c r="B85" s="60" t="s">
        <v>76</v>
      </c>
      <c r="C85" s="27">
        <v>24</v>
      </c>
      <c r="D85" s="21">
        <v>49.07</v>
      </c>
      <c r="E85" s="21" t="s">
        <v>74</v>
      </c>
      <c r="F85" s="22">
        <v>7.5947201277087153</v>
      </c>
      <c r="G85" s="17">
        <f t="shared" ref="G85:G94" si="4">C85*D85*F85</f>
        <v>8944.15</v>
      </c>
    </row>
    <row r="86" spans="1:7" s="5" customFormat="1" ht="25.5" hidden="1" x14ac:dyDescent="0.2">
      <c r="A86" s="18"/>
      <c r="B86" s="61" t="s">
        <v>77</v>
      </c>
      <c r="C86" s="27">
        <v>2</v>
      </c>
      <c r="D86" s="21">
        <v>0</v>
      </c>
      <c r="E86" s="21" t="s">
        <v>74</v>
      </c>
      <c r="F86" s="22" t="e">
        <v>#DIV/0!</v>
      </c>
      <c r="G86" s="17"/>
    </row>
    <row r="87" spans="1:7" s="5" customFormat="1" x14ac:dyDescent="0.2">
      <c r="A87" s="18"/>
      <c r="B87" s="61" t="s">
        <v>78</v>
      </c>
      <c r="C87" s="27">
        <v>1</v>
      </c>
      <c r="D87" s="21">
        <v>59</v>
      </c>
      <c r="E87" s="57" t="s">
        <v>74</v>
      </c>
      <c r="F87" s="22">
        <v>5.0498305084745763</v>
      </c>
      <c r="G87" s="17">
        <f t="shared" si="4"/>
        <v>297.94</v>
      </c>
    </row>
    <row r="88" spans="1:7" s="5" customFormat="1" x14ac:dyDescent="0.2">
      <c r="A88" s="18"/>
      <c r="B88" s="61" t="s">
        <v>79</v>
      </c>
      <c r="C88" s="27">
        <v>1</v>
      </c>
      <c r="D88" s="21">
        <v>49.07</v>
      </c>
      <c r="E88" s="57" t="s">
        <v>74</v>
      </c>
      <c r="F88" s="22">
        <v>3.5820256776034238</v>
      </c>
      <c r="G88" s="17">
        <f t="shared" si="4"/>
        <v>175.77</v>
      </c>
    </row>
    <row r="89" spans="1:7" s="5" customFormat="1" x14ac:dyDescent="0.2">
      <c r="A89" s="18"/>
      <c r="B89" s="61" t="s">
        <v>80</v>
      </c>
      <c r="C89" s="27">
        <v>0</v>
      </c>
      <c r="D89" s="21">
        <v>1.5</v>
      </c>
      <c r="E89" s="57" t="s">
        <v>74</v>
      </c>
      <c r="F89" s="22">
        <v>0.53333333333333333</v>
      </c>
      <c r="G89" s="17">
        <f>C89*D89*F89</f>
        <v>0</v>
      </c>
    </row>
    <row r="90" spans="1:7" s="5" customFormat="1" x14ac:dyDescent="0.2">
      <c r="A90" s="18"/>
      <c r="B90" s="61" t="s">
        <v>81</v>
      </c>
      <c r="C90" s="27">
        <v>2</v>
      </c>
      <c r="D90" s="21">
        <v>4.25</v>
      </c>
      <c r="E90" s="57" t="s">
        <v>74</v>
      </c>
      <c r="F90" s="22">
        <v>6.8023529411764709</v>
      </c>
      <c r="G90" s="17">
        <f t="shared" si="4"/>
        <v>57.82</v>
      </c>
    </row>
    <row r="91" spans="1:7" s="5" customFormat="1" ht="63.75" x14ac:dyDescent="0.2">
      <c r="A91" s="18"/>
      <c r="B91" s="61" t="s">
        <v>82</v>
      </c>
      <c r="C91" s="27">
        <v>0</v>
      </c>
      <c r="D91" s="21">
        <v>0</v>
      </c>
      <c r="E91" s="57">
        <v>0</v>
      </c>
      <c r="F91" s="22">
        <v>0</v>
      </c>
      <c r="G91" s="17">
        <f t="shared" si="4"/>
        <v>0</v>
      </c>
    </row>
    <row r="92" spans="1:7" s="5" customFormat="1" x14ac:dyDescent="0.2">
      <c r="A92" s="18"/>
      <c r="B92" s="61" t="s">
        <v>83</v>
      </c>
      <c r="C92" s="27">
        <v>2</v>
      </c>
      <c r="D92" s="21">
        <v>0.5</v>
      </c>
      <c r="E92" s="57" t="s">
        <v>74</v>
      </c>
      <c r="F92" s="22">
        <v>0.53</v>
      </c>
      <c r="G92" s="17">
        <f t="shared" si="4"/>
        <v>0.53</v>
      </c>
    </row>
    <row r="93" spans="1:7" s="5" customFormat="1" hidden="1" x14ac:dyDescent="0.2">
      <c r="A93" s="18"/>
      <c r="B93" s="61" t="s">
        <v>84</v>
      </c>
      <c r="C93" s="27">
        <v>0</v>
      </c>
      <c r="D93" s="21">
        <v>0</v>
      </c>
      <c r="E93" s="57" t="s">
        <v>74</v>
      </c>
      <c r="F93" s="22" t="e">
        <v>#DIV/0!</v>
      </c>
      <c r="G93" s="17"/>
    </row>
    <row r="94" spans="1:7" s="5" customFormat="1" x14ac:dyDescent="0.2">
      <c r="A94" s="18"/>
      <c r="B94" s="61" t="s">
        <v>85</v>
      </c>
      <c r="C94" s="27">
        <v>24</v>
      </c>
      <c r="D94" s="21">
        <v>1.6</v>
      </c>
      <c r="E94" s="57" t="s">
        <v>74</v>
      </c>
      <c r="F94" s="22">
        <v>6.083333333333333</v>
      </c>
      <c r="G94" s="17">
        <f t="shared" si="4"/>
        <v>233.60000000000002</v>
      </c>
    </row>
    <row r="95" spans="1:7" s="5" customFormat="1" ht="25.5" x14ac:dyDescent="0.2">
      <c r="A95" s="18"/>
      <c r="B95" s="61" t="s">
        <v>86</v>
      </c>
      <c r="C95" s="27">
        <v>1</v>
      </c>
      <c r="D95" s="21">
        <v>2.2000000000000002</v>
      </c>
      <c r="E95" s="57" t="s">
        <v>74</v>
      </c>
      <c r="F95" s="22">
        <v>0.53636363636363626</v>
      </c>
      <c r="G95" s="17">
        <f>C95*D95*F95</f>
        <v>1.18</v>
      </c>
    </row>
    <row r="96" spans="1:7" s="5" customFormat="1" x14ac:dyDescent="0.2">
      <c r="A96" s="18"/>
      <c r="B96" s="61" t="s">
        <v>87</v>
      </c>
      <c r="C96" s="27">
        <v>1</v>
      </c>
      <c r="D96" s="21">
        <v>1.1000000000000001</v>
      </c>
      <c r="E96" s="57" t="s">
        <v>74</v>
      </c>
      <c r="F96" s="22">
        <v>0.53636363636363626</v>
      </c>
      <c r="G96" s="17">
        <f t="shared" ref="G96:G99" si="5">C96*D96*F96</f>
        <v>0.59</v>
      </c>
    </row>
    <row r="97" spans="1:7" s="5" customFormat="1" x14ac:dyDescent="0.2">
      <c r="A97" s="18"/>
      <c r="B97" s="61" t="s">
        <v>88</v>
      </c>
      <c r="C97" s="27">
        <v>1</v>
      </c>
      <c r="D97" s="21">
        <v>12</v>
      </c>
      <c r="E97" s="57" t="s">
        <v>74</v>
      </c>
      <c r="F97" s="22">
        <v>9.4124999999999996</v>
      </c>
      <c r="G97" s="17">
        <f t="shared" si="5"/>
        <v>112.94999999999999</v>
      </c>
    </row>
    <row r="98" spans="1:7" s="5" customFormat="1" hidden="1" x14ac:dyDescent="0.2">
      <c r="A98" s="18"/>
      <c r="B98" s="61" t="s">
        <v>89</v>
      </c>
      <c r="C98" s="27">
        <v>0</v>
      </c>
      <c r="D98" s="21">
        <v>0</v>
      </c>
      <c r="E98" s="57" t="s">
        <v>74</v>
      </c>
      <c r="F98" s="22">
        <v>0</v>
      </c>
      <c r="G98" s="17">
        <f t="shared" si="5"/>
        <v>0</v>
      </c>
    </row>
    <row r="99" spans="1:7" s="5" customFormat="1" x14ac:dyDescent="0.2">
      <c r="A99" s="18"/>
      <c r="B99" s="61" t="s">
        <v>89</v>
      </c>
      <c r="C99" s="27">
        <v>1</v>
      </c>
      <c r="D99" s="21">
        <v>6.8159999999999998</v>
      </c>
      <c r="E99" s="57" t="s">
        <v>74</v>
      </c>
      <c r="F99" s="22">
        <v>17.55575117370892</v>
      </c>
      <c r="G99" s="17">
        <f t="shared" si="5"/>
        <v>119.66</v>
      </c>
    </row>
    <row r="100" spans="1:7" s="5" customFormat="1" x14ac:dyDescent="0.2">
      <c r="A100" s="18"/>
      <c r="B100" s="23" t="s">
        <v>90</v>
      </c>
      <c r="C100" s="21"/>
      <c r="D100" s="21"/>
      <c r="E100" s="21"/>
      <c r="F100" s="59"/>
      <c r="G100" s="21"/>
    </row>
    <row r="101" spans="1:7" s="5" customFormat="1" x14ac:dyDescent="0.2">
      <c r="A101" s="18"/>
      <c r="B101" s="23" t="s">
        <v>91</v>
      </c>
      <c r="C101" s="21"/>
      <c r="D101" s="21"/>
      <c r="E101" s="21"/>
      <c r="F101" s="59"/>
      <c r="G101" s="21"/>
    </row>
    <row r="102" spans="1:7" s="5" customFormat="1" ht="24" hidden="1" x14ac:dyDescent="0.2">
      <c r="A102" s="18"/>
      <c r="B102" s="26" t="s">
        <v>154</v>
      </c>
      <c r="C102" s="20"/>
      <c r="D102" s="21"/>
      <c r="E102" s="21" t="s">
        <v>46</v>
      </c>
      <c r="F102" s="59"/>
      <c r="G102" s="17">
        <f t="shared" ref="G102:G103" si="6">C102*D102*F102</f>
        <v>0</v>
      </c>
    </row>
    <row r="103" spans="1:7" s="5" customFormat="1" ht="24" hidden="1" x14ac:dyDescent="0.2">
      <c r="A103" s="18"/>
      <c r="B103" s="26" t="s">
        <v>155</v>
      </c>
      <c r="C103" s="20"/>
      <c r="D103" s="21"/>
      <c r="E103" s="21"/>
      <c r="F103" s="59"/>
      <c r="G103" s="17">
        <f t="shared" si="6"/>
        <v>0</v>
      </c>
    </row>
    <row r="104" spans="1:7" s="5" customFormat="1" x14ac:dyDescent="0.2">
      <c r="A104" s="18"/>
      <c r="B104" s="26" t="s">
        <v>92</v>
      </c>
      <c r="C104" s="20">
        <v>10</v>
      </c>
      <c r="D104" s="21">
        <v>343</v>
      </c>
      <c r="E104" s="21" t="s">
        <v>74</v>
      </c>
      <c r="F104" s="22">
        <v>0.71633527696793009</v>
      </c>
      <c r="G104" s="17">
        <f>C104*D104*F104</f>
        <v>2457.0300000000002</v>
      </c>
    </row>
    <row r="105" spans="1:7" s="5" customFormat="1" ht="24" x14ac:dyDescent="0.2">
      <c r="A105" s="18"/>
      <c r="B105" s="26" t="s">
        <v>93</v>
      </c>
      <c r="C105" s="20">
        <v>10</v>
      </c>
      <c r="D105" s="17">
        <v>171.5</v>
      </c>
      <c r="E105" s="21" t="s">
        <v>74</v>
      </c>
      <c r="F105" s="22">
        <v>3.0372303206997087</v>
      </c>
      <c r="G105" s="17">
        <f t="shared" ref="G105:G115" si="7">C105*D105*F105</f>
        <v>5208.8500000000004</v>
      </c>
    </row>
    <row r="106" spans="1:7" s="5" customFormat="1" ht="24" x14ac:dyDescent="0.2">
      <c r="A106" s="18"/>
      <c r="B106" s="26" t="s">
        <v>94</v>
      </c>
      <c r="C106" s="20">
        <v>1</v>
      </c>
      <c r="D106" s="17">
        <v>0.16464000000000001</v>
      </c>
      <c r="E106" s="21" t="s">
        <v>95</v>
      </c>
      <c r="F106" s="22">
        <v>309.52380952380952</v>
      </c>
      <c r="G106" s="17">
        <f>C106*D106*F106</f>
        <v>50.96</v>
      </c>
    </row>
    <row r="107" spans="1:7" s="5" customFormat="1" ht="12.75" customHeight="1" x14ac:dyDescent="0.2">
      <c r="A107" s="18"/>
      <c r="B107" s="26" t="s">
        <v>96</v>
      </c>
      <c r="C107" s="20">
        <v>12</v>
      </c>
      <c r="D107" s="17">
        <v>3.43</v>
      </c>
      <c r="E107" s="21" t="s">
        <v>74</v>
      </c>
      <c r="F107" s="22">
        <v>1.6688532555879494</v>
      </c>
      <c r="G107" s="17">
        <f>C107*D107*F107</f>
        <v>68.69</v>
      </c>
    </row>
    <row r="108" spans="1:7" s="5" customFormat="1" ht="24" x14ac:dyDescent="0.2">
      <c r="A108" s="18"/>
      <c r="B108" s="26" t="s">
        <v>97</v>
      </c>
      <c r="C108" s="20">
        <v>4</v>
      </c>
      <c r="D108" s="17">
        <v>3.43</v>
      </c>
      <c r="E108" s="21" t="s">
        <v>74</v>
      </c>
      <c r="F108" s="22">
        <v>15.65743440233236</v>
      </c>
      <c r="G108" s="17">
        <f t="shared" si="7"/>
        <v>214.82</v>
      </c>
    </row>
    <row r="109" spans="1:7" s="5" customFormat="1" x14ac:dyDescent="0.2">
      <c r="A109" s="18"/>
      <c r="B109" s="26" t="s">
        <v>98</v>
      </c>
      <c r="C109" s="20">
        <v>4</v>
      </c>
      <c r="D109" s="17">
        <v>3.43</v>
      </c>
      <c r="E109" s="21" t="s">
        <v>74</v>
      </c>
      <c r="F109" s="22">
        <v>22.284985422740522</v>
      </c>
      <c r="G109" s="17">
        <f t="shared" si="7"/>
        <v>305.75</v>
      </c>
    </row>
    <row r="110" spans="1:7" s="5" customFormat="1" x14ac:dyDescent="0.2">
      <c r="A110" s="18"/>
      <c r="B110" s="26" t="s">
        <v>99</v>
      </c>
      <c r="C110" s="20">
        <v>8</v>
      </c>
      <c r="D110" s="17">
        <v>343</v>
      </c>
      <c r="E110" s="21" t="s">
        <v>74</v>
      </c>
      <c r="F110" s="22">
        <v>0.43113702623906702</v>
      </c>
      <c r="G110" s="17">
        <f t="shared" si="7"/>
        <v>1183.04</v>
      </c>
    </row>
    <row r="111" spans="1:7" s="5" customFormat="1" ht="24" x14ac:dyDescent="0.2">
      <c r="A111" s="18"/>
      <c r="B111" s="26" t="s">
        <v>100</v>
      </c>
      <c r="C111" s="20">
        <v>8</v>
      </c>
      <c r="D111" s="17">
        <v>171.5</v>
      </c>
      <c r="E111" s="21" t="s">
        <v>74</v>
      </c>
      <c r="F111" s="22">
        <v>3.0536953352769678</v>
      </c>
      <c r="G111" s="17">
        <f>C111*D111*F111</f>
        <v>4189.67</v>
      </c>
    </row>
    <row r="112" spans="1:7" s="5" customFormat="1" hidden="1" x14ac:dyDescent="0.2">
      <c r="A112" s="18"/>
      <c r="B112" s="26" t="s">
        <v>101</v>
      </c>
      <c r="C112" s="20">
        <v>0</v>
      </c>
      <c r="D112" s="21">
        <v>0</v>
      </c>
      <c r="E112" s="21" t="s">
        <v>95</v>
      </c>
      <c r="F112" s="22" t="e">
        <v>#DIV/0!</v>
      </c>
      <c r="G112" s="17"/>
    </row>
    <row r="113" spans="1:7" s="5" customFormat="1" hidden="1" x14ac:dyDescent="0.2">
      <c r="A113" s="18"/>
      <c r="B113" s="26" t="s">
        <v>102</v>
      </c>
      <c r="C113" s="20">
        <v>0</v>
      </c>
      <c r="D113" s="21">
        <v>0</v>
      </c>
      <c r="E113" s="21" t="s">
        <v>95</v>
      </c>
      <c r="F113" s="22" t="e">
        <v>#DIV/0!</v>
      </c>
      <c r="G113" s="17"/>
    </row>
    <row r="114" spans="1:7" s="5" customFormat="1" x14ac:dyDescent="0.2">
      <c r="A114" s="18"/>
      <c r="B114" s="26" t="s">
        <v>103</v>
      </c>
      <c r="C114" s="20">
        <v>1</v>
      </c>
      <c r="D114" s="21">
        <v>80</v>
      </c>
      <c r="E114" s="21" t="s">
        <v>74</v>
      </c>
      <c r="F114" s="22">
        <v>3.1851250000000002</v>
      </c>
      <c r="G114" s="17">
        <f>C114*D114*F114</f>
        <v>254.81</v>
      </c>
    </row>
    <row r="115" spans="1:7" s="5" customFormat="1" ht="24" hidden="1" x14ac:dyDescent="0.2">
      <c r="A115" s="18"/>
      <c r="B115" s="26" t="s">
        <v>104</v>
      </c>
      <c r="C115" s="20">
        <v>0</v>
      </c>
      <c r="D115" s="21">
        <v>0</v>
      </c>
      <c r="E115" s="21">
        <v>0</v>
      </c>
      <c r="F115" s="22">
        <v>0</v>
      </c>
      <c r="G115" s="17">
        <f t="shared" si="7"/>
        <v>0</v>
      </c>
    </row>
    <row r="116" spans="1:7" s="5" customFormat="1" x14ac:dyDescent="0.2">
      <c r="A116" s="18"/>
      <c r="B116" s="26" t="s">
        <v>105</v>
      </c>
      <c r="C116" s="20">
        <v>119</v>
      </c>
      <c r="D116" s="17">
        <v>1</v>
      </c>
      <c r="E116" s="21" t="s">
        <v>46</v>
      </c>
      <c r="F116" s="22">
        <v>14.37</v>
      </c>
      <c r="G116" s="17">
        <f>C116*D116*F116</f>
        <v>1710.03</v>
      </c>
    </row>
    <row r="117" spans="1:7" s="5" customFormat="1" hidden="1" x14ac:dyDescent="0.2">
      <c r="A117" s="18"/>
      <c r="B117" s="26" t="s">
        <v>106</v>
      </c>
      <c r="C117" s="20">
        <v>0</v>
      </c>
      <c r="D117" s="21">
        <v>0</v>
      </c>
      <c r="E117" s="21">
        <v>0</v>
      </c>
      <c r="F117" s="22">
        <v>0</v>
      </c>
      <c r="G117" s="17">
        <f t="shared" ref="G117:G118" si="8">C117*D117*F117</f>
        <v>0</v>
      </c>
    </row>
    <row r="118" spans="1:7" s="5" customFormat="1" ht="13.5" customHeight="1" x14ac:dyDescent="0.2">
      <c r="A118" s="18"/>
      <c r="B118" s="26" t="s">
        <v>107</v>
      </c>
      <c r="C118" s="20">
        <v>25</v>
      </c>
      <c r="D118" s="21">
        <v>18</v>
      </c>
      <c r="E118" s="21" t="s">
        <v>74</v>
      </c>
      <c r="F118" s="22">
        <v>4.0767333333333333</v>
      </c>
      <c r="G118" s="17">
        <f t="shared" si="8"/>
        <v>1834.53</v>
      </c>
    </row>
    <row r="119" spans="1:7" s="5" customFormat="1" hidden="1" x14ac:dyDescent="0.2">
      <c r="A119" s="18"/>
      <c r="B119" s="26" t="s">
        <v>108</v>
      </c>
      <c r="C119" s="20">
        <v>0</v>
      </c>
      <c r="D119" s="17">
        <v>0</v>
      </c>
      <c r="E119" s="21" t="s">
        <v>46</v>
      </c>
      <c r="F119" s="22">
        <v>0</v>
      </c>
      <c r="G119" s="17"/>
    </row>
    <row r="120" spans="1:7" s="5" customFormat="1" hidden="1" x14ac:dyDescent="0.2">
      <c r="A120" s="18"/>
      <c r="B120" s="26" t="s">
        <v>109</v>
      </c>
      <c r="C120" s="20">
        <v>1</v>
      </c>
      <c r="D120" s="17">
        <v>1.6</v>
      </c>
      <c r="E120" s="21" t="s">
        <v>46</v>
      </c>
      <c r="F120" s="22">
        <v>222.94374999999997</v>
      </c>
      <c r="G120" s="17">
        <f>C120*D120*F120*0</f>
        <v>0</v>
      </c>
    </row>
    <row r="121" spans="1:7" s="5" customFormat="1" x14ac:dyDescent="0.2">
      <c r="A121" s="18"/>
      <c r="B121" s="24" t="s">
        <v>110</v>
      </c>
      <c r="C121" s="25"/>
      <c r="D121" s="22"/>
      <c r="E121" s="21"/>
      <c r="F121" s="22"/>
      <c r="G121" s="17"/>
    </row>
    <row r="122" spans="1:7" s="5" customFormat="1" hidden="1" x14ac:dyDescent="0.2">
      <c r="A122" s="18"/>
      <c r="B122" s="26"/>
      <c r="C122" s="27">
        <v>0</v>
      </c>
      <c r="D122" s="21">
        <v>0</v>
      </c>
      <c r="E122" s="21" t="s">
        <v>74</v>
      </c>
      <c r="F122" s="22">
        <v>0</v>
      </c>
      <c r="G122" s="17">
        <f t="shared" ref="G122" si="9">C122*D122*F122</f>
        <v>0</v>
      </c>
    </row>
    <row r="123" spans="1:7" s="5" customFormat="1" ht="24" x14ac:dyDescent="0.2">
      <c r="A123" s="18"/>
      <c r="B123" s="26" t="s">
        <v>111</v>
      </c>
      <c r="C123" s="20">
        <v>58</v>
      </c>
      <c r="D123" s="21">
        <v>343</v>
      </c>
      <c r="E123" s="21" t="s">
        <v>74</v>
      </c>
      <c r="F123" s="22">
        <v>0.40381738105576576</v>
      </c>
      <c r="G123" s="17">
        <f>C123*D123*F123</f>
        <v>8033.5429787234043</v>
      </c>
    </row>
    <row r="124" spans="1:7" s="5" customFormat="1" x14ac:dyDescent="0.2">
      <c r="A124" s="18"/>
      <c r="B124" s="26" t="s">
        <v>103</v>
      </c>
      <c r="C124" s="20">
        <v>1</v>
      </c>
      <c r="D124" s="21">
        <v>80</v>
      </c>
      <c r="E124" s="21" t="s">
        <v>74</v>
      </c>
      <c r="F124" s="22">
        <v>10.828749999999999</v>
      </c>
      <c r="G124" s="17">
        <f t="shared" ref="G124:G133" si="10">C124*D124*F124</f>
        <v>866.3</v>
      </c>
    </row>
    <row r="125" spans="1:7" s="5" customFormat="1" ht="24" hidden="1" x14ac:dyDescent="0.2">
      <c r="A125" s="18"/>
      <c r="B125" s="26" t="s">
        <v>104</v>
      </c>
      <c r="C125" s="20">
        <v>0</v>
      </c>
      <c r="D125" s="21">
        <v>0</v>
      </c>
      <c r="E125" s="21" t="s">
        <v>46</v>
      </c>
      <c r="F125" s="22">
        <v>0</v>
      </c>
      <c r="G125" s="17">
        <f t="shared" si="10"/>
        <v>0</v>
      </c>
    </row>
    <row r="126" spans="1:7" s="5" customFormat="1" x14ac:dyDescent="0.2">
      <c r="A126" s="18"/>
      <c r="B126" s="26" t="s">
        <v>105</v>
      </c>
      <c r="C126" s="20">
        <v>126</v>
      </c>
      <c r="D126" s="21">
        <v>1</v>
      </c>
      <c r="E126" s="21" t="s">
        <v>74</v>
      </c>
      <c r="F126" s="22">
        <v>14.16</v>
      </c>
      <c r="G126" s="17">
        <f t="shared" si="10"/>
        <v>1784.16</v>
      </c>
    </row>
    <row r="127" spans="1:7" s="5" customFormat="1" hidden="1" x14ac:dyDescent="0.2">
      <c r="A127" s="18"/>
      <c r="B127" s="26" t="s">
        <v>112</v>
      </c>
      <c r="C127" s="20">
        <v>0</v>
      </c>
      <c r="D127" s="21">
        <v>0</v>
      </c>
      <c r="E127" s="21" t="s">
        <v>74</v>
      </c>
      <c r="F127" s="22">
        <v>0</v>
      </c>
      <c r="G127" s="17">
        <f t="shared" si="10"/>
        <v>0</v>
      </c>
    </row>
    <row r="128" spans="1:7" s="5" customFormat="1" x14ac:dyDescent="0.2">
      <c r="A128" s="18"/>
      <c r="B128" s="26" t="s">
        <v>113</v>
      </c>
      <c r="C128" s="20">
        <v>42</v>
      </c>
      <c r="D128" s="21">
        <v>668</v>
      </c>
      <c r="E128" s="21" t="s">
        <v>74</v>
      </c>
      <c r="F128" s="22">
        <v>0.38289536311991401</v>
      </c>
      <c r="G128" s="17">
        <f t="shared" si="10"/>
        <v>10742.512307692308</v>
      </c>
    </row>
    <row r="129" spans="1:7" s="5" customFormat="1" ht="24" x14ac:dyDescent="0.2">
      <c r="A129" s="18"/>
      <c r="B129" s="26" t="s">
        <v>114</v>
      </c>
      <c r="C129" s="20">
        <v>2</v>
      </c>
      <c r="D129" s="21">
        <v>668</v>
      </c>
      <c r="E129" s="21" t="s">
        <v>74</v>
      </c>
      <c r="F129" s="22">
        <v>5.3304191616766463</v>
      </c>
      <c r="G129" s="17">
        <f t="shared" si="10"/>
        <v>7121.44</v>
      </c>
    </row>
    <row r="130" spans="1:7" s="5" customFormat="1" x14ac:dyDescent="0.2">
      <c r="A130" s="18"/>
      <c r="B130" s="26" t="s">
        <v>115</v>
      </c>
      <c r="C130" s="20">
        <v>1</v>
      </c>
      <c r="D130" s="21">
        <v>668</v>
      </c>
      <c r="E130" s="21" t="s">
        <v>74</v>
      </c>
      <c r="F130" s="22">
        <v>0.66098802395209588</v>
      </c>
      <c r="G130" s="17">
        <f t="shared" si="10"/>
        <v>441.54000000000008</v>
      </c>
    </row>
    <row r="131" spans="1:7" s="5" customFormat="1" x14ac:dyDescent="0.2">
      <c r="A131" s="18"/>
      <c r="B131" s="26" t="s">
        <v>116</v>
      </c>
      <c r="C131" s="20">
        <v>1</v>
      </c>
      <c r="D131" s="21">
        <v>668</v>
      </c>
      <c r="E131" s="21" t="s">
        <v>74</v>
      </c>
      <c r="F131" s="22">
        <v>0.45770958083832336</v>
      </c>
      <c r="G131" s="17">
        <f t="shared" si="10"/>
        <v>305.75</v>
      </c>
    </row>
    <row r="132" spans="1:7" s="5" customFormat="1" hidden="1" x14ac:dyDescent="0.2">
      <c r="A132" s="18"/>
      <c r="B132" s="26" t="s">
        <v>106</v>
      </c>
      <c r="C132" s="20">
        <v>0</v>
      </c>
      <c r="D132" s="21">
        <v>0</v>
      </c>
      <c r="E132" s="21" t="s">
        <v>74</v>
      </c>
      <c r="F132" s="22">
        <v>0</v>
      </c>
      <c r="G132" s="17">
        <f t="shared" si="10"/>
        <v>0</v>
      </c>
    </row>
    <row r="133" spans="1:7" s="5" customFormat="1" x14ac:dyDescent="0.2">
      <c r="A133" s="18"/>
      <c r="B133" s="26" t="s">
        <v>107</v>
      </c>
      <c r="C133" s="20">
        <v>30</v>
      </c>
      <c r="D133" s="21">
        <v>18</v>
      </c>
      <c r="E133" s="21" t="s">
        <v>46</v>
      </c>
      <c r="F133" s="22">
        <v>1.1702136752136751</v>
      </c>
      <c r="G133" s="17">
        <f t="shared" si="10"/>
        <v>631.9153846153846</v>
      </c>
    </row>
    <row r="134" spans="1:7" s="5" customFormat="1" hidden="1" x14ac:dyDescent="0.2">
      <c r="A134" s="18"/>
      <c r="B134" s="26" t="s">
        <v>108</v>
      </c>
      <c r="C134" s="20">
        <v>0</v>
      </c>
      <c r="D134" s="21">
        <v>0</v>
      </c>
      <c r="E134" s="21" t="s">
        <v>95</v>
      </c>
      <c r="F134" s="22"/>
      <c r="G134" s="17"/>
    </row>
    <row r="135" spans="1:7" s="5" customFormat="1" hidden="1" x14ac:dyDescent="0.2">
      <c r="A135" s="18"/>
      <c r="B135" s="26" t="s">
        <v>109</v>
      </c>
      <c r="C135" s="20">
        <v>1</v>
      </c>
      <c r="D135" s="17">
        <v>1.3</v>
      </c>
      <c r="E135" s="21"/>
      <c r="F135" s="22">
        <v>222.94374999999997</v>
      </c>
      <c r="G135" s="17">
        <f>C135*D135*F135*0</f>
        <v>0</v>
      </c>
    </row>
    <row r="136" spans="1:7" s="5" customFormat="1" x14ac:dyDescent="0.2">
      <c r="A136" s="18"/>
      <c r="B136" s="62" t="s">
        <v>117</v>
      </c>
      <c r="C136" s="57"/>
      <c r="D136" s="21"/>
      <c r="E136" s="21"/>
      <c r="F136" s="22"/>
      <c r="G136" s="17"/>
    </row>
    <row r="137" spans="1:7" s="5" customFormat="1" ht="24" x14ac:dyDescent="0.2">
      <c r="A137" s="18"/>
      <c r="B137" s="26" t="s">
        <v>118</v>
      </c>
      <c r="C137" s="57">
        <v>12</v>
      </c>
      <c r="D137" s="21">
        <v>522.46</v>
      </c>
      <c r="E137" s="57" t="s">
        <v>119</v>
      </c>
      <c r="F137" s="22">
        <v>1.3</v>
      </c>
      <c r="G137" s="17">
        <f>D137*F137*C137</f>
        <v>8150.3760000000011</v>
      </c>
    </row>
    <row r="138" spans="1:7" s="5" customFormat="1" x14ac:dyDescent="0.2">
      <c r="A138" s="18"/>
      <c r="B138" s="62" t="s">
        <v>120</v>
      </c>
      <c r="C138" s="57"/>
      <c r="D138" s="21"/>
      <c r="E138" s="21"/>
      <c r="F138" s="22"/>
      <c r="G138" s="17"/>
    </row>
    <row r="139" spans="1:7" s="5" customFormat="1" ht="24" x14ac:dyDescent="0.2">
      <c r="A139" s="18"/>
      <c r="B139" s="26" t="s">
        <v>121</v>
      </c>
      <c r="C139" s="57">
        <v>12</v>
      </c>
      <c r="D139" s="21">
        <f>D137</f>
        <v>522.46</v>
      </c>
      <c r="E139" s="57" t="s">
        <v>119</v>
      </c>
      <c r="F139" s="22">
        <v>3.29</v>
      </c>
      <c r="G139" s="17">
        <f>D139*F139*C139</f>
        <v>20626.720800000003</v>
      </c>
    </row>
    <row r="140" spans="1:7" s="1" customFormat="1" ht="12" x14ac:dyDescent="0.2">
      <c r="A140" s="41"/>
      <c r="B140" s="63"/>
      <c r="C140" s="21"/>
      <c r="D140" s="21"/>
      <c r="E140" s="64" t="s">
        <v>122</v>
      </c>
      <c r="G140" s="28">
        <f>SUM(G25:G139)</f>
        <v>170181.65144397231</v>
      </c>
    </row>
    <row r="141" spans="1:7" s="1" customFormat="1" ht="12" x14ac:dyDescent="0.2">
      <c r="A141" s="41"/>
      <c r="B141" s="65"/>
      <c r="C141" s="66"/>
      <c r="D141" s="66"/>
      <c r="E141" s="66"/>
      <c r="F141" s="67"/>
      <c r="G141" s="29"/>
    </row>
    <row r="142" spans="1:7" s="1" customFormat="1" x14ac:dyDescent="0.2">
      <c r="A142" s="41"/>
      <c r="B142" s="65"/>
      <c r="C142" s="66"/>
      <c r="D142" s="66"/>
      <c r="E142" s="66"/>
      <c r="F142" s="67"/>
      <c r="G142" s="30" t="s">
        <v>123</v>
      </c>
    </row>
    <row r="143" spans="1:7" s="1" customFormat="1" ht="12" hidden="1" x14ac:dyDescent="0.2">
      <c r="A143" s="41"/>
      <c r="B143" s="65"/>
      <c r="C143" s="66"/>
      <c r="D143" s="66"/>
      <c r="E143" s="66"/>
      <c r="F143" s="67"/>
      <c r="G143" s="29"/>
    </row>
    <row r="144" spans="1:7" s="1" customFormat="1" ht="12" hidden="1" x14ac:dyDescent="0.2">
      <c r="A144" s="41"/>
      <c r="B144" s="65"/>
      <c r="C144" s="66"/>
      <c r="D144" s="66"/>
      <c r="E144" s="66"/>
      <c r="F144" s="67"/>
      <c r="G144" s="29"/>
    </row>
    <row r="145" spans="1:7" s="5" customFormat="1" hidden="1" x14ac:dyDescent="0.2">
      <c r="A145" s="4" t="s">
        <v>124</v>
      </c>
      <c r="C145" s="68"/>
      <c r="D145" s="68"/>
      <c r="E145" s="68"/>
      <c r="F145" s="69"/>
      <c r="G145" s="31"/>
    </row>
    <row r="146" spans="1:7" s="5" customFormat="1" hidden="1" x14ac:dyDescent="0.2">
      <c r="A146" s="4"/>
      <c r="B146" s="70" t="s">
        <v>125</v>
      </c>
      <c r="C146" s="71"/>
      <c r="D146" s="1"/>
      <c r="E146" s="1"/>
      <c r="F146" s="35"/>
      <c r="G146" s="1"/>
    </row>
    <row r="147" spans="1:7" s="5" customFormat="1" hidden="1" x14ac:dyDescent="0.2">
      <c r="B147" s="72" t="s">
        <v>126</v>
      </c>
      <c r="C147" s="1"/>
      <c r="D147" s="1"/>
      <c r="E147" s="1"/>
      <c r="F147" s="35"/>
      <c r="G147" s="1"/>
    </row>
    <row r="148" spans="1:7" s="5" customFormat="1" hidden="1" x14ac:dyDescent="0.2">
      <c r="A148" s="4" t="s">
        <v>127</v>
      </c>
      <c r="C148" s="1"/>
      <c r="D148" s="1"/>
      <c r="E148" s="1"/>
      <c r="F148" s="35"/>
      <c r="G148" s="1"/>
    </row>
    <row r="149" spans="1:7" s="5" customFormat="1" hidden="1" x14ac:dyDescent="0.2">
      <c r="A149" s="4" t="s">
        <v>128</v>
      </c>
      <c r="C149" s="1"/>
      <c r="D149" s="1"/>
      <c r="E149" s="1"/>
      <c r="F149" s="35"/>
      <c r="G149" s="1"/>
    </row>
    <row r="150" spans="1:7" s="5" customFormat="1" hidden="1" x14ac:dyDescent="0.2">
      <c r="A150" s="4" t="s">
        <v>129</v>
      </c>
      <c r="C150" s="1"/>
      <c r="D150" s="1"/>
      <c r="E150" s="1"/>
      <c r="F150" s="35"/>
      <c r="G150" s="1"/>
    </row>
    <row r="151" spans="1:7" s="5" customFormat="1" hidden="1" x14ac:dyDescent="0.2">
      <c r="B151" s="1"/>
      <c r="C151" s="1"/>
      <c r="D151" s="1"/>
      <c r="E151" s="1"/>
      <c r="F151" s="35"/>
      <c r="G151" s="1"/>
    </row>
    <row r="152" spans="1:7" s="5" customFormat="1" hidden="1" x14ac:dyDescent="0.2">
      <c r="B152" s="4" t="s">
        <v>130</v>
      </c>
      <c r="C152" s="1"/>
      <c r="D152" s="1"/>
      <c r="E152" s="1"/>
      <c r="F152" s="35"/>
      <c r="G152" s="1"/>
    </row>
    <row r="153" spans="1:7" s="5" customFormat="1" hidden="1" x14ac:dyDescent="0.2">
      <c r="B153" s="1"/>
      <c r="C153" s="1"/>
      <c r="D153" s="1"/>
      <c r="E153" s="1"/>
      <c r="F153" s="35"/>
      <c r="G153" s="1"/>
    </row>
    <row r="154" spans="1:7" s="5" customFormat="1" hidden="1" x14ac:dyDescent="0.2">
      <c r="B154" s="32" t="s">
        <v>131</v>
      </c>
      <c r="C154" s="33" t="s">
        <v>132</v>
      </c>
      <c r="D154" s="73"/>
      <c r="E154" s="74"/>
      <c r="F154" s="75"/>
    </row>
    <row r="155" spans="1:7" s="5" customFormat="1" hidden="1" x14ac:dyDescent="0.2">
      <c r="C155" s="72" t="s">
        <v>133</v>
      </c>
      <c r="E155" s="78" t="s">
        <v>134</v>
      </c>
      <c r="F155" s="78"/>
    </row>
    <row r="156" spans="1:7" s="5" customFormat="1" hidden="1" x14ac:dyDescent="0.2">
      <c r="B156" s="1"/>
      <c r="C156" s="1"/>
      <c r="D156" s="1"/>
      <c r="E156" s="1"/>
      <c r="F156" s="35"/>
      <c r="G156" s="1"/>
    </row>
    <row r="157" spans="1:7" s="5" customFormat="1" hidden="1" x14ac:dyDescent="0.2">
      <c r="B157" s="76" t="s">
        <v>135</v>
      </c>
      <c r="C157" s="86" t="s">
        <v>136</v>
      </c>
      <c r="D157" s="86"/>
      <c r="E157" s="74"/>
      <c r="F157" s="75"/>
      <c r="G157" s="1"/>
    </row>
    <row r="158" spans="1:7" s="5" customFormat="1" hidden="1" x14ac:dyDescent="0.2">
      <c r="C158" s="72" t="s">
        <v>133</v>
      </c>
      <c r="E158" s="78" t="s">
        <v>134</v>
      </c>
      <c r="F158" s="78"/>
      <c r="G158" s="1"/>
    </row>
    <row r="159" spans="1:7" s="5" customFormat="1" hidden="1" x14ac:dyDescent="0.2">
      <c r="B159" s="4" t="s">
        <v>137</v>
      </c>
      <c r="C159" s="1"/>
      <c r="D159" s="1"/>
      <c r="E159" s="1"/>
      <c r="F159" s="35"/>
      <c r="G159" s="1"/>
    </row>
    <row r="160" spans="1:7" s="5" customFormat="1" ht="26.25" hidden="1" customHeight="1" x14ac:dyDescent="0.2">
      <c r="A160" s="79" t="s">
        <v>138</v>
      </c>
      <c r="B160" s="79"/>
      <c r="C160" s="79"/>
      <c r="D160" s="79"/>
      <c r="E160" s="79"/>
      <c r="F160" s="79"/>
      <c r="G160" s="79"/>
    </row>
    <row r="161" spans="1:7" s="5" customFormat="1" ht="24.75" hidden="1" customHeight="1" x14ac:dyDescent="0.2">
      <c r="A161" s="80" t="s">
        <v>139</v>
      </c>
      <c r="B161" s="80"/>
      <c r="C161" s="80"/>
      <c r="D161" s="80"/>
      <c r="E161" s="80"/>
      <c r="F161" s="80"/>
      <c r="G161" s="80"/>
    </row>
    <row r="162" spans="1:7" s="5" customFormat="1" ht="24.75" hidden="1" customHeight="1" x14ac:dyDescent="0.2">
      <c r="A162" s="79" t="s">
        <v>140</v>
      </c>
      <c r="B162" s="79"/>
      <c r="C162" s="79"/>
      <c r="D162" s="79"/>
      <c r="E162" s="79"/>
      <c r="F162" s="79"/>
      <c r="G162" s="79"/>
    </row>
    <row r="163" spans="1:7" s="5" customFormat="1" ht="24.75" hidden="1" customHeight="1" x14ac:dyDescent="0.2">
      <c r="A163" s="79" t="s">
        <v>141</v>
      </c>
      <c r="B163" s="79"/>
      <c r="C163" s="79"/>
      <c r="D163" s="79"/>
      <c r="E163" s="79"/>
      <c r="F163" s="79"/>
      <c r="G163" s="79"/>
    </row>
    <row r="164" spans="1:7" s="5" customFormat="1" ht="24.75" hidden="1" customHeight="1" x14ac:dyDescent="0.2">
      <c r="A164" s="79" t="s">
        <v>142</v>
      </c>
      <c r="B164" s="79"/>
      <c r="C164" s="79"/>
      <c r="D164" s="79"/>
      <c r="E164" s="79"/>
      <c r="F164" s="79"/>
      <c r="G164" s="79"/>
    </row>
    <row r="165" spans="1:7" s="5" customFormat="1" ht="63.75" hidden="1" customHeight="1" x14ac:dyDescent="0.2">
      <c r="A165" s="77" t="s">
        <v>143</v>
      </c>
      <c r="B165" s="77"/>
      <c r="C165" s="77"/>
      <c r="D165" s="77"/>
      <c r="E165" s="77"/>
      <c r="F165" s="77"/>
      <c r="G165" s="77"/>
    </row>
    <row r="166" spans="1:7" s="5" customFormat="1" x14ac:dyDescent="0.2">
      <c r="F166" s="10"/>
    </row>
  </sheetData>
  <mergeCells count="25">
    <mergeCell ref="A14:G14"/>
    <mergeCell ref="E1:G1"/>
    <mergeCell ref="B5:G5"/>
    <mergeCell ref="A11:G11"/>
    <mergeCell ref="A12:G12"/>
    <mergeCell ref="A13:G13"/>
    <mergeCell ref="C157:D157"/>
    <mergeCell ref="A15:G15"/>
    <mergeCell ref="A16:G16"/>
    <mergeCell ref="A17:G17"/>
    <mergeCell ref="A18:B18"/>
    <mergeCell ref="A20:G20"/>
    <mergeCell ref="B21:G21"/>
    <mergeCell ref="C23:D23"/>
    <mergeCell ref="B24:G24"/>
    <mergeCell ref="B42:E42"/>
    <mergeCell ref="B61:E61"/>
    <mergeCell ref="E155:F155"/>
    <mergeCell ref="A165:G165"/>
    <mergeCell ref="E158:F158"/>
    <mergeCell ref="A160:G160"/>
    <mergeCell ref="A161:G161"/>
    <mergeCell ref="A162:G162"/>
    <mergeCell ref="A163:G163"/>
    <mergeCell ref="A164:G164"/>
  </mergeCells>
  <pageMargins left="0.94" right="0.15748031496062992" top="0.51181102362204722" bottom="0.27" header="0.31496062992125984" footer="0.38"/>
  <pageSetup paperSize="9" scale="9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abSelected="1" view="pageBreakPreview" zoomScale="60" zoomScaleNormal="100" workbookViewId="0">
      <selection activeCell="K92" sqref="K92"/>
    </sheetView>
  </sheetViews>
  <sheetFormatPr defaultRowHeight="15" x14ac:dyDescent="0.25"/>
  <cols>
    <col min="1" max="1" width="4.28515625" style="121" customWidth="1"/>
    <col min="2" max="2" width="62.28515625" style="97" customWidth="1"/>
    <col min="3" max="3" width="10.85546875" style="97" customWidth="1"/>
    <col min="4" max="4" width="18.42578125" style="121" customWidth="1"/>
    <col min="5" max="16384" width="9.140625" style="97"/>
  </cols>
  <sheetData>
    <row r="1" spans="1:4" ht="19.5" x14ac:dyDescent="0.25">
      <c r="A1" s="95" t="s">
        <v>162</v>
      </c>
      <c r="B1" s="95"/>
      <c r="C1" s="95"/>
      <c r="D1" s="95"/>
    </row>
    <row r="2" spans="1:4" x14ac:dyDescent="0.25">
      <c r="A2" s="91" t="s">
        <v>163</v>
      </c>
      <c r="B2" s="91"/>
      <c r="C2" s="91"/>
      <c r="D2" s="91"/>
    </row>
    <row r="3" spans="1:4" x14ac:dyDescent="0.25">
      <c r="A3" s="98" t="s">
        <v>19</v>
      </c>
      <c r="B3" s="98"/>
      <c r="C3" s="98"/>
      <c r="D3" s="98"/>
    </row>
    <row r="4" spans="1:4" ht="25.5" x14ac:dyDescent="0.25">
      <c r="A4" s="99" t="s">
        <v>164</v>
      </c>
      <c r="B4" s="99" t="s">
        <v>165</v>
      </c>
      <c r="C4" s="99" t="s">
        <v>166</v>
      </c>
      <c r="D4" s="99" t="s">
        <v>167</v>
      </c>
    </row>
    <row r="5" spans="1:4" x14ac:dyDescent="0.25">
      <c r="A5" s="100">
        <v>1</v>
      </c>
      <c r="B5" s="100" t="s">
        <v>168</v>
      </c>
      <c r="C5" s="101" t="s">
        <v>169</v>
      </c>
      <c r="D5" s="102" t="s">
        <v>232</v>
      </c>
    </row>
    <row r="6" spans="1:4" x14ac:dyDescent="0.25">
      <c r="A6" s="100">
        <v>2</v>
      </c>
      <c r="B6" s="100" t="s">
        <v>170</v>
      </c>
      <c r="C6" s="103"/>
      <c r="D6" s="104" t="s">
        <v>171</v>
      </c>
    </row>
    <row r="7" spans="1:4" x14ac:dyDescent="0.25">
      <c r="A7" s="100">
        <v>3</v>
      </c>
      <c r="B7" s="100" t="s">
        <v>172</v>
      </c>
      <c r="C7" s="103"/>
      <c r="D7" s="104" t="s">
        <v>173</v>
      </c>
    </row>
    <row r="8" spans="1:4" ht="27.75" customHeight="1" x14ac:dyDescent="0.25">
      <c r="A8" s="105" t="s">
        <v>174</v>
      </c>
      <c r="B8" s="105"/>
      <c r="C8" s="105"/>
      <c r="D8" s="105"/>
    </row>
    <row r="9" spans="1:4" x14ac:dyDescent="0.25">
      <c r="A9" s="106">
        <v>4</v>
      </c>
      <c r="B9" s="100" t="s">
        <v>175</v>
      </c>
      <c r="C9" s="99" t="s">
        <v>176</v>
      </c>
      <c r="D9" s="107" t="s">
        <v>177</v>
      </c>
    </row>
    <row r="10" spans="1:4" x14ac:dyDescent="0.25">
      <c r="A10" s="106">
        <v>5</v>
      </c>
      <c r="B10" s="100" t="s">
        <v>178</v>
      </c>
      <c r="C10" s="99" t="s">
        <v>176</v>
      </c>
      <c r="D10" s="107" t="s">
        <v>177</v>
      </c>
    </row>
    <row r="11" spans="1:4" x14ac:dyDescent="0.25">
      <c r="A11" s="106">
        <v>6</v>
      </c>
      <c r="B11" s="100" t="s">
        <v>179</v>
      </c>
      <c r="C11" s="99" t="s">
        <v>176</v>
      </c>
      <c r="D11" s="107">
        <v>88804.82</v>
      </c>
    </row>
    <row r="12" spans="1:4" ht="15.75" customHeight="1" x14ac:dyDescent="0.25">
      <c r="A12" s="106">
        <v>7</v>
      </c>
      <c r="B12" s="108" t="s">
        <v>180</v>
      </c>
      <c r="C12" s="99" t="s">
        <v>176</v>
      </c>
      <c r="D12" s="107">
        <f>D13+D14</f>
        <v>171630.82</v>
      </c>
    </row>
    <row r="13" spans="1:4" x14ac:dyDescent="0.25">
      <c r="A13" s="106">
        <v>8</v>
      </c>
      <c r="B13" s="109" t="s">
        <v>181</v>
      </c>
      <c r="C13" s="99" t="s">
        <v>176</v>
      </c>
      <c r="D13" s="107">
        <v>171630.82</v>
      </c>
    </row>
    <row r="14" spans="1:4" x14ac:dyDescent="0.25">
      <c r="A14" s="106">
        <v>9</v>
      </c>
      <c r="B14" s="109" t="s">
        <v>182</v>
      </c>
      <c r="C14" s="99" t="s">
        <v>176</v>
      </c>
      <c r="D14" s="107">
        <v>0</v>
      </c>
    </row>
    <row r="15" spans="1:4" x14ac:dyDescent="0.25">
      <c r="A15" s="106">
        <v>10</v>
      </c>
      <c r="B15" s="109" t="s">
        <v>183</v>
      </c>
      <c r="C15" s="99" t="s">
        <v>176</v>
      </c>
      <c r="D15" s="107" t="s">
        <v>177</v>
      </c>
    </row>
    <row r="16" spans="1:4" x14ac:dyDescent="0.25">
      <c r="A16" s="106">
        <v>11</v>
      </c>
      <c r="B16" s="100" t="s">
        <v>184</v>
      </c>
      <c r="C16" s="99" t="s">
        <v>176</v>
      </c>
      <c r="D16" s="107">
        <f>237345.33</f>
        <v>237345.33</v>
      </c>
    </row>
    <row r="17" spans="1:4" x14ac:dyDescent="0.25">
      <c r="A17" s="106">
        <v>12</v>
      </c>
      <c r="B17" s="110" t="s">
        <v>185</v>
      </c>
      <c r="C17" s="99" t="s">
        <v>176</v>
      </c>
      <c r="D17" s="107">
        <f>D16</f>
        <v>237345.33</v>
      </c>
    </row>
    <row r="18" spans="1:4" x14ac:dyDescent="0.25">
      <c r="A18" s="106">
        <v>13</v>
      </c>
      <c r="B18" s="109" t="s">
        <v>186</v>
      </c>
      <c r="C18" s="99" t="s">
        <v>176</v>
      </c>
      <c r="D18" s="107" t="s">
        <v>177</v>
      </c>
    </row>
    <row r="19" spans="1:4" x14ac:dyDescent="0.25">
      <c r="A19" s="106">
        <v>14</v>
      </c>
      <c r="B19" s="109" t="s">
        <v>187</v>
      </c>
      <c r="C19" s="99" t="s">
        <v>176</v>
      </c>
      <c r="D19" s="107" t="s">
        <v>177</v>
      </c>
    </row>
    <row r="20" spans="1:4" x14ac:dyDescent="0.25">
      <c r="A20" s="106">
        <v>15</v>
      </c>
      <c r="B20" s="109" t="s">
        <v>188</v>
      </c>
      <c r="C20" s="99" t="s">
        <v>176</v>
      </c>
      <c r="D20" s="107" t="s">
        <v>177</v>
      </c>
    </row>
    <row r="21" spans="1:4" x14ac:dyDescent="0.25">
      <c r="A21" s="106">
        <v>16</v>
      </c>
      <c r="B21" s="109" t="s">
        <v>189</v>
      </c>
      <c r="C21" s="99" t="s">
        <v>176</v>
      </c>
      <c r="D21" s="107" t="s">
        <v>177</v>
      </c>
    </row>
    <row r="22" spans="1:4" x14ac:dyDescent="0.25">
      <c r="A22" s="106">
        <v>17</v>
      </c>
      <c r="B22" s="100" t="s">
        <v>190</v>
      </c>
      <c r="C22" s="99" t="s">
        <v>176</v>
      </c>
      <c r="D22" s="107">
        <f>D16</f>
        <v>237345.33</v>
      </c>
    </row>
    <row r="23" spans="1:4" x14ac:dyDescent="0.25">
      <c r="A23" s="106">
        <v>18</v>
      </c>
      <c r="B23" s="100" t="s">
        <v>191</v>
      </c>
      <c r="C23" s="99" t="s">
        <v>176</v>
      </c>
      <c r="D23" s="107" t="s">
        <v>177</v>
      </c>
    </row>
    <row r="24" spans="1:4" x14ac:dyDescent="0.25">
      <c r="A24" s="106">
        <v>19</v>
      </c>
      <c r="B24" s="100" t="s">
        <v>192</v>
      </c>
      <c r="C24" s="99" t="s">
        <v>176</v>
      </c>
      <c r="D24" s="107">
        <v>0</v>
      </c>
    </row>
    <row r="25" spans="1:4" x14ac:dyDescent="0.25">
      <c r="A25" s="106">
        <v>20</v>
      </c>
      <c r="B25" s="100" t="s">
        <v>193</v>
      </c>
      <c r="C25" s="99" t="s">
        <v>176</v>
      </c>
      <c r="D25" s="107">
        <f>D11+D12-D16</f>
        <v>23090.310000000027</v>
      </c>
    </row>
    <row r="26" spans="1:4" ht="27.75" customHeight="1" x14ac:dyDescent="0.25">
      <c r="A26" s="105" t="s">
        <v>194</v>
      </c>
      <c r="B26" s="105"/>
      <c r="C26" s="105"/>
      <c r="D26" s="105"/>
    </row>
    <row r="27" spans="1:4" x14ac:dyDescent="0.25">
      <c r="A27" s="106">
        <v>21</v>
      </c>
      <c r="B27" s="111" t="s">
        <v>195</v>
      </c>
      <c r="C27" s="112"/>
      <c r="D27" s="113"/>
    </row>
    <row r="28" spans="1:4" x14ac:dyDescent="0.25">
      <c r="A28" s="106">
        <v>22</v>
      </c>
      <c r="B28" s="100" t="s">
        <v>196</v>
      </c>
      <c r="C28" s="99" t="s">
        <v>176</v>
      </c>
      <c r="D28" s="107">
        <v>170181.65144397231</v>
      </c>
    </row>
    <row r="29" spans="1:4" x14ac:dyDescent="0.25">
      <c r="A29" s="106">
        <v>23</v>
      </c>
      <c r="B29" s="100" t="s">
        <v>197</v>
      </c>
      <c r="C29" s="101" t="s">
        <v>198</v>
      </c>
      <c r="D29" s="99" t="s">
        <v>199</v>
      </c>
    </row>
    <row r="30" spans="1:4" x14ac:dyDescent="0.25">
      <c r="A30" s="105" t="s">
        <v>200</v>
      </c>
      <c r="B30" s="105"/>
      <c r="C30" s="105"/>
      <c r="D30" s="105"/>
    </row>
    <row r="31" spans="1:4" x14ac:dyDescent="0.25">
      <c r="A31" s="106">
        <v>24</v>
      </c>
      <c r="B31" s="100" t="s">
        <v>201</v>
      </c>
      <c r="C31" s="99" t="s">
        <v>202</v>
      </c>
      <c r="D31" s="114">
        <v>0</v>
      </c>
    </row>
    <row r="32" spans="1:4" x14ac:dyDescent="0.25">
      <c r="A32" s="106">
        <v>25</v>
      </c>
      <c r="B32" s="100" t="s">
        <v>203</v>
      </c>
      <c r="C32" s="99" t="s">
        <v>202</v>
      </c>
      <c r="D32" s="114">
        <v>0</v>
      </c>
    </row>
    <row r="33" spans="1:4" x14ac:dyDescent="0.25">
      <c r="A33" s="106">
        <v>26</v>
      </c>
      <c r="B33" s="100" t="s">
        <v>204</v>
      </c>
      <c r="C33" s="99" t="s">
        <v>202</v>
      </c>
      <c r="D33" s="114">
        <v>0</v>
      </c>
    </row>
    <row r="34" spans="1:4" x14ac:dyDescent="0.25">
      <c r="A34" s="106">
        <v>27</v>
      </c>
      <c r="B34" s="100" t="s">
        <v>205</v>
      </c>
      <c r="C34" s="99" t="s">
        <v>176</v>
      </c>
      <c r="D34" s="107">
        <v>0</v>
      </c>
    </row>
    <row r="35" spans="1:4" x14ac:dyDescent="0.25">
      <c r="A35" s="105" t="s">
        <v>206</v>
      </c>
      <c r="B35" s="105"/>
      <c r="C35" s="105"/>
      <c r="D35" s="105"/>
    </row>
    <row r="36" spans="1:4" x14ac:dyDescent="0.25">
      <c r="A36" s="106">
        <v>28</v>
      </c>
      <c r="B36" s="100" t="s">
        <v>175</v>
      </c>
      <c r="C36" s="99" t="s">
        <v>176</v>
      </c>
      <c r="D36" s="107">
        <v>0</v>
      </c>
    </row>
    <row r="37" spans="1:4" x14ac:dyDescent="0.25">
      <c r="A37" s="106">
        <v>29</v>
      </c>
      <c r="B37" s="100" t="s">
        <v>178</v>
      </c>
      <c r="C37" s="99" t="s">
        <v>176</v>
      </c>
      <c r="D37" s="107"/>
    </row>
    <row r="38" spans="1:4" ht="15.75" customHeight="1" x14ac:dyDescent="0.25">
      <c r="A38" s="106">
        <v>30</v>
      </c>
      <c r="B38" s="100" t="s">
        <v>179</v>
      </c>
      <c r="C38" s="99" t="s">
        <v>176</v>
      </c>
      <c r="D38" s="107">
        <f>328967.53-88804.82</f>
        <v>240162.71000000002</v>
      </c>
    </row>
    <row r="39" spans="1:4" x14ac:dyDescent="0.25">
      <c r="A39" s="106">
        <v>31</v>
      </c>
      <c r="B39" s="100" t="s">
        <v>191</v>
      </c>
      <c r="C39" s="99" t="s">
        <v>176</v>
      </c>
      <c r="D39" s="107"/>
    </row>
    <row r="40" spans="1:4" x14ac:dyDescent="0.25">
      <c r="A40" s="106">
        <v>32</v>
      </c>
      <c r="B40" s="100" t="s">
        <v>192</v>
      </c>
      <c r="C40" s="99" t="s">
        <v>176</v>
      </c>
      <c r="D40" s="107"/>
    </row>
    <row r="41" spans="1:4" x14ac:dyDescent="0.25">
      <c r="A41" s="106">
        <v>33</v>
      </c>
      <c r="B41" s="100" t="s">
        <v>193</v>
      </c>
      <c r="C41" s="99" t="s">
        <v>176</v>
      </c>
      <c r="D41" s="107">
        <f>D48+D58+D68+D78+D88</f>
        <v>90159.54</v>
      </c>
    </row>
    <row r="42" spans="1:4" x14ac:dyDescent="0.25">
      <c r="A42" s="105" t="s">
        <v>207</v>
      </c>
      <c r="B42" s="105"/>
      <c r="C42" s="105"/>
      <c r="D42" s="105"/>
    </row>
    <row r="43" spans="1:4" ht="26.25" x14ac:dyDescent="0.25">
      <c r="A43" s="106">
        <v>34</v>
      </c>
      <c r="B43" s="100" t="s">
        <v>208</v>
      </c>
      <c r="C43" s="99" t="s">
        <v>177</v>
      </c>
      <c r="D43" s="115" t="s">
        <v>209</v>
      </c>
    </row>
    <row r="44" spans="1:4" x14ac:dyDescent="0.25">
      <c r="A44" s="106">
        <v>35</v>
      </c>
      <c r="B44" s="100" t="s">
        <v>166</v>
      </c>
      <c r="C44" s="99" t="s">
        <v>177</v>
      </c>
      <c r="D44" s="104" t="s">
        <v>210</v>
      </c>
    </row>
    <row r="45" spans="1:4" x14ac:dyDescent="0.25">
      <c r="A45" s="106">
        <v>36</v>
      </c>
      <c r="B45" s="100" t="s">
        <v>211</v>
      </c>
      <c r="C45" s="99" t="s">
        <v>212</v>
      </c>
      <c r="D45" s="107">
        <v>215.82347999999999</v>
      </c>
    </row>
    <row r="46" spans="1:4" x14ac:dyDescent="0.25">
      <c r="A46" s="106">
        <v>37</v>
      </c>
      <c r="B46" s="100" t="s">
        <v>213</v>
      </c>
      <c r="C46" s="99" t="s">
        <v>176</v>
      </c>
      <c r="D46" s="107">
        <f>552057.54-55030.14</f>
        <v>497027.4</v>
      </c>
    </row>
    <row r="47" spans="1:4" x14ac:dyDescent="0.25">
      <c r="A47" s="106">
        <v>38</v>
      </c>
      <c r="B47" s="100" t="s">
        <v>214</v>
      </c>
      <c r="C47" s="99" t="s">
        <v>176</v>
      </c>
      <c r="D47" s="107">
        <v>623559.82999999996</v>
      </c>
    </row>
    <row r="48" spans="1:4" x14ac:dyDescent="0.25">
      <c r="A48" s="106">
        <v>39</v>
      </c>
      <c r="B48" s="100" t="s">
        <v>215</v>
      </c>
      <c r="C48" s="99" t="s">
        <v>176</v>
      </c>
      <c r="D48" s="107">
        <v>71041.2</v>
      </c>
    </row>
    <row r="49" spans="1:4" x14ac:dyDescent="0.25">
      <c r="A49" s="106">
        <v>40</v>
      </c>
      <c r="B49" s="100" t="s">
        <v>216</v>
      </c>
      <c r="C49" s="99" t="s">
        <v>176</v>
      </c>
      <c r="D49" s="107">
        <v>551987.67000000004</v>
      </c>
    </row>
    <row r="50" spans="1:4" x14ac:dyDescent="0.25">
      <c r="A50" s="106">
        <v>41</v>
      </c>
      <c r="B50" s="100" t="s">
        <v>217</v>
      </c>
      <c r="C50" s="99" t="s">
        <v>176</v>
      </c>
      <c r="D50" s="107">
        <f>D49-D51</f>
        <v>480946.47000000003</v>
      </c>
    </row>
    <row r="51" spans="1:4" ht="15" customHeight="1" x14ac:dyDescent="0.25">
      <c r="A51" s="106">
        <v>42</v>
      </c>
      <c r="B51" s="108" t="s">
        <v>218</v>
      </c>
      <c r="C51" s="99" t="s">
        <v>176</v>
      </c>
      <c r="D51" s="107">
        <f>D48</f>
        <v>71041.2</v>
      </c>
    </row>
    <row r="52" spans="1:4" ht="15" customHeight="1" x14ac:dyDescent="0.25">
      <c r="A52" s="106">
        <v>43</v>
      </c>
      <c r="B52" s="108" t="s">
        <v>219</v>
      </c>
      <c r="C52" s="99" t="s">
        <v>176</v>
      </c>
      <c r="D52" s="107"/>
    </row>
    <row r="53" spans="1:4" ht="39" x14ac:dyDescent="0.25">
      <c r="A53" s="116">
        <v>44</v>
      </c>
      <c r="B53" s="108" t="s">
        <v>208</v>
      </c>
      <c r="C53" s="99" t="s">
        <v>177</v>
      </c>
      <c r="D53" s="115" t="s">
        <v>220</v>
      </c>
    </row>
    <row r="54" spans="1:4" x14ac:dyDescent="0.25">
      <c r="A54" s="106">
        <v>45</v>
      </c>
      <c r="B54" s="100" t="s">
        <v>166</v>
      </c>
      <c r="C54" s="99" t="s">
        <v>177</v>
      </c>
      <c r="D54" s="104" t="s">
        <v>221</v>
      </c>
    </row>
    <row r="55" spans="1:4" x14ac:dyDescent="0.25">
      <c r="A55" s="106">
        <v>46</v>
      </c>
      <c r="B55" s="100" t="s">
        <v>211</v>
      </c>
      <c r="C55" s="99" t="s">
        <v>212</v>
      </c>
      <c r="D55" s="107">
        <v>435.40937430582699</v>
      </c>
    </row>
    <row r="56" spans="1:4" x14ac:dyDescent="0.25">
      <c r="A56" s="106">
        <v>47</v>
      </c>
      <c r="B56" s="100" t="s">
        <v>213</v>
      </c>
      <c r="C56" s="99" t="s">
        <v>176</v>
      </c>
      <c r="D56" s="107">
        <f>6025.04+251.06</f>
        <v>6276.1</v>
      </c>
    </row>
    <row r="57" spans="1:4" x14ac:dyDescent="0.25">
      <c r="A57" s="106">
        <v>48</v>
      </c>
      <c r="B57" s="100" t="s">
        <v>214</v>
      </c>
      <c r="C57" s="99" t="s">
        <v>176</v>
      </c>
      <c r="D57" s="107">
        <f>6969.16+285.19</f>
        <v>7254.3499999999995</v>
      </c>
    </row>
    <row r="58" spans="1:4" x14ac:dyDescent="0.25">
      <c r="A58" s="106">
        <v>49</v>
      </c>
      <c r="B58" s="100" t="s">
        <v>215</v>
      </c>
      <c r="C58" s="99" t="s">
        <v>176</v>
      </c>
      <c r="D58" s="107">
        <f>926.35+35.64</f>
        <v>961.99</v>
      </c>
    </row>
    <row r="59" spans="1:4" x14ac:dyDescent="0.25">
      <c r="A59" s="106">
        <v>50</v>
      </c>
      <c r="B59" s="100" t="s">
        <v>216</v>
      </c>
      <c r="C59" s="99" t="s">
        <v>176</v>
      </c>
      <c r="D59" s="107">
        <v>5487.42</v>
      </c>
    </row>
    <row r="60" spans="1:4" x14ac:dyDescent="0.25">
      <c r="A60" s="106">
        <v>51</v>
      </c>
      <c r="B60" s="100" t="s">
        <v>217</v>
      </c>
      <c r="C60" s="99" t="s">
        <v>176</v>
      </c>
      <c r="D60" s="107">
        <f>D59</f>
        <v>5487.42</v>
      </c>
    </row>
    <row r="61" spans="1:4" ht="15" customHeight="1" x14ac:dyDescent="0.25">
      <c r="A61" s="106">
        <v>52</v>
      </c>
      <c r="B61" s="108" t="s">
        <v>218</v>
      </c>
      <c r="C61" s="99" t="s">
        <v>176</v>
      </c>
      <c r="D61" s="107">
        <f>D59-D60</f>
        <v>0</v>
      </c>
    </row>
    <row r="62" spans="1:4" ht="15" customHeight="1" x14ac:dyDescent="0.25">
      <c r="A62" s="106">
        <v>53</v>
      </c>
      <c r="B62" s="108" t="s">
        <v>219</v>
      </c>
      <c r="C62" s="99" t="s">
        <v>176</v>
      </c>
      <c r="D62" s="107">
        <v>0</v>
      </c>
    </row>
    <row r="63" spans="1:4" ht="26.25" x14ac:dyDescent="0.25">
      <c r="A63" s="116">
        <v>54</v>
      </c>
      <c r="B63" s="108" t="s">
        <v>208</v>
      </c>
      <c r="C63" s="99" t="s">
        <v>177</v>
      </c>
      <c r="D63" s="117" t="s">
        <v>222</v>
      </c>
    </row>
    <row r="64" spans="1:4" x14ac:dyDescent="0.25">
      <c r="A64" s="106">
        <v>55</v>
      </c>
      <c r="B64" s="100" t="s">
        <v>166</v>
      </c>
      <c r="C64" s="99" t="s">
        <v>177</v>
      </c>
      <c r="D64" s="107" t="s">
        <v>221</v>
      </c>
    </row>
    <row r="65" spans="1:4" x14ac:dyDescent="0.25">
      <c r="A65" s="106">
        <v>56</v>
      </c>
      <c r="B65" s="100" t="s">
        <v>211</v>
      </c>
      <c r="C65" s="99" t="s">
        <v>212</v>
      </c>
      <c r="D65" s="107">
        <v>276.03244184239662</v>
      </c>
    </row>
    <row r="66" spans="1:4" x14ac:dyDescent="0.25">
      <c r="A66" s="106">
        <v>57</v>
      </c>
      <c r="B66" s="100" t="s">
        <v>213</v>
      </c>
      <c r="C66" s="99" t="s">
        <v>176</v>
      </c>
      <c r="D66" s="107">
        <f>14782.81+992.75+42337.38+2844.34-54-23.74-154.04-67.81-1369.58-3926.42</f>
        <v>55361.69</v>
      </c>
    </row>
    <row r="67" spans="1:4" x14ac:dyDescent="0.25">
      <c r="A67" s="106">
        <v>58</v>
      </c>
      <c r="B67" s="100" t="s">
        <v>214</v>
      </c>
      <c r="C67" s="99" t="s">
        <v>176</v>
      </c>
      <c r="D67" s="107">
        <f>16032.29+1127.65+45391.74+3279.51</f>
        <v>65831.19</v>
      </c>
    </row>
    <row r="68" spans="1:4" x14ac:dyDescent="0.25">
      <c r="A68" s="106">
        <v>59</v>
      </c>
      <c r="B68" s="100" t="s">
        <v>215</v>
      </c>
      <c r="C68" s="99" t="s">
        <v>176</v>
      </c>
      <c r="D68" s="107">
        <v>8622.86</v>
      </c>
    </row>
    <row r="69" spans="1:4" x14ac:dyDescent="0.25">
      <c r="A69" s="106">
        <v>60</v>
      </c>
      <c r="B69" s="100" t="s">
        <v>216</v>
      </c>
      <c r="C69" s="99" t="s">
        <v>176</v>
      </c>
      <c r="D69" s="107">
        <v>60125.590000000011</v>
      </c>
    </row>
    <row r="70" spans="1:4" x14ac:dyDescent="0.25">
      <c r="A70" s="106">
        <v>61</v>
      </c>
      <c r="B70" s="100" t="s">
        <v>217</v>
      </c>
      <c r="C70" s="99" t="s">
        <v>176</v>
      </c>
      <c r="D70" s="107">
        <f>D69-D71</f>
        <v>51502.73000000001</v>
      </c>
    </row>
    <row r="71" spans="1:4" ht="15" customHeight="1" x14ac:dyDescent="0.25">
      <c r="A71" s="106">
        <v>62</v>
      </c>
      <c r="B71" s="108" t="s">
        <v>218</v>
      </c>
      <c r="C71" s="99" t="s">
        <v>176</v>
      </c>
      <c r="D71" s="107">
        <f>D68</f>
        <v>8622.86</v>
      </c>
    </row>
    <row r="72" spans="1:4" ht="15" customHeight="1" x14ac:dyDescent="0.25">
      <c r="A72" s="106">
        <v>63</v>
      </c>
      <c r="B72" s="108" t="s">
        <v>219</v>
      </c>
      <c r="C72" s="99" t="s">
        <v>176</v>
      </c>
      <c r="D72" s="107"/>
    </row>
    <row r="73" spans="1:4" x14ac:dyDescent="0.25">
      <c r="A73" s="106">
        <v>64</v>
      </c>
      <c r="B73" s="100" t="s">
        <v>208</v>
      </c>
      <c r="C73" s="99" t="s">
        <v>177</v>
      </c>
      <c r="D73" s="118" t="s">
        <v>223</v>
      </c>
    </row>
    <row r="74" spans="1:4" x14ac:dyDescent="0.25">
      <c r="A74" s="106">
        <v>65</v>
      </c>
      <c r="B74" s="100" t="s">
        <v>166</v>
      </c>
      <c r="C74" s="99" t="s">
        <v>177</v>
      </c>
      <c r="D74" s="107" t="s">
        <v>221</v>
      </c>
    </row>
    <row r="75" spans="1:4" x14ac:dyDescent="0.25">
      <c r="A75" s="106">
        <v>66</v>
      </c>
      <c r="B75" s="100" t="s">
        <v>211</v>
      </c>
      <c r="C75" s="99" t="s">
        <v>212</v>
      </c>
      <c r="D75" s="107">
        <f>677.946-0.944758</f>
        <v>677.00124200000005</v>
      </c>
    </row>
    <row r="76" spans="1:4" x14ac:dyDescent="0.25">
      <c r="A76" s="106">
        <v>67</v>
      </c>
      <c r="B76" s="100" t="s">
        <v>213</v>
      </c>
      <c r="C76" s="99" t="s">
        <v>176</v>
      </c>
      <c r="D76" s="107">
        <f>54700.22-77.27</f>
        <v>54622.950000000004</v>
      </c>
    </row>
    <row r="77" spans="1:4" x14ac:dyDescent="0.25">
      <c r="A77" s="106">
        <v>68</v>
      </c>
      <c r="B77" s="100" t="s">
        <v>214</v>
      </c>
      <c r="C77" s="99" t="s">
        <v>176</v>
      </c>
      <c r="D77" s="107">
        <v>65208.91</v>
      </c>
    </row>
    <row r="78" spans="1:4" x14ac:dyDescent="0.25">
      <c r="A78" s="106">
        <v>69</v>
      </c>
      <c r="B78" s="100" t="s">
        <v>215</v>
      </c>
      <c r="C78" s="99" t="s">
        <v>176</v>
      </c>
      <c r="D78" s="107">
        <v>8121.57</v>
      </c>
    </row>
    <row r="79" spans="1:4" x14ac:dyDescent="0.25">
      <c r="A79" s="106">
        <v>70</v>
      </c>
      <c r="B79" s="100" t="s">
        <v>216</v>
      </c>
      <c r="C79" s="99" t="s">
        <v>176</v>
      </c>
      <c r="D79" s="107">
        <f>D76</f>
        <v>54622.950000000004</v>
      </c>
    </row>
    <row r="80" spans="1:4" x14ac:dyDescent="0.25">
      <c r="A80" s="106">
        <v>71</v>
      </c>
      <c r="B80" s="100" t="s">
        <v>217</v>
      </c>
      <c r="C80" s="99" t="s">
        <v>176</v>
      </c>
      <c r="D80" s="107">
        <f>D79</f>
        <v>54622.950000000004</v>
      </c>
    </row>
    <row r="81" spans="1:4" ht="14.25" customHeight="1" x14ac:dyDescent="0.25">
      <c r="A81" s="106">
        <v>72</v>
      </c>
      <c r="B81" s="108" t="s">
        <v>218</v>
      </c>
      <c r="C81" s="99" t="s">
        <v>176</v>
      </c>
      <c r="D81" s="107">
        <v>0</v>
      </c>
    </row>
    <row r="82" spans="1:4" ht="14.25" customHeight="1" x14ac:dyDescent="0.25">
      <c r="A82" s="106">
        <v>73</v>
      </c>
      <c r="B82" s="108" t="s">
        <v>219</v>
      </c>
      <c r="C82" s="99" t="s">
        <v>176</v>
      </c>
      <c r="D82" s="107">
        <v>0</v>
      </c>
    </row>
    <row r="83" spans="1:4" x14ac:dyDescent="0.25">
      <c r="A83" s="106">
        <v>74</v>
      </c>
      <c r="B83" s="100" t="s">
        <v>208</v>
      </c>
      <c r="C83" s="99" t="s">
        <v>177</v>
      </c>
      <c r="D83" s="118" t="s">
        <v>224</v>
      </c>
    </row>
    <row r="84" spans="1:4" x14ac:dyDescent="0.25">
      <c r="A84" s="106">
        <v>75</v>
      </c>
      <c r="B84" s="100" t="s">
        <v>166</v>
      </c>
      <c r="C84" s="99" t="s">
        <v>177</v>
      </c>
      <c r="D84" s="107" t="s">
        <v>225</v>
      </c>
    </row>
    <row r="85" spans="1:4" x14ac:dyDescent="0.25">
      <c r="A85" s="106">
        <v>76</v>
      </c>
      <c r="B85" s="100" t="s">
        <v>211</v>
      </c>
      <c r="C85" s="99" t="s">
        <v>212</v>
      </c>
      <c r="D85" s="119">
        <v>3624.1992000000005</v>
      </c>
    </row>
    <row r="86" spans="1:4" x14ac:dyDescent="0.25">
      <c r="A86" s="106">
        <v>77</v>
      </c>
      <c r="B86" s="100" t="s">
        <v>213</v>
      </c>
      <c r="C86" s="99" t="s">
        <v>176</v>
      </c>
      <c r="D86" s="120">
        <v>10363.299999999999</v>
      </c>
    </row>
    <row r="87" spans="1:4" x14ac:dyDescent="0.25">
      <c r="A87" s="106">
        <v>78</v>
      </c>
      <c r="B87" s="100" t="s">
        <v>214</v>
      </c>
      <c r="C87" s="99" t="s">
        <v>176</v>
      </c>
      <c r="D87" s="120">
        <v>11800.33</v>
      </c>
    </row>
    <row r="88" spans="1:4" x14ac:dyDescent="0.25">
      <c r="A88" s="106">
        <v>79</v>
      </c>
      <c r="B88" s="100" t="s">
        <v>215</v>
      </c>
      <c r="C88" s="99" t="s">
        <v>176</v>
      </c>
      <c r="D88" s="120">
        <v>1411.92</v>
      </c>
    </row>
    <row r="89" spans="1:4" x14ac:dyDescent="0.25">
      <c r="A89" s="106">
        <v>80</v>
      </c>
      <c r="B89" s="100" t="s">
        <v>216</v>
      </c>
      <c r="C89" s="99" t="s">
        <v>176</v>
      </c>
      <c r="D89" s="107">
        <v>4001.748</v>
      </c>
    </row>
    <row r="90" spans="1:4" x14ac:dyDescent="0.25">
      <c r="A90" s="106">
        <v>81</v>
      </c>
      <c r="B90" s="100" t="s">
        <v>217</v>
      </c>
      <c r="C90" s="99" t="s">
        <v>176</v>
      </c>
      <c r="D90" s="107">
        <f>D89</f>
        <v>4001.748</v>
      </c>
    </row>
    <row r="91" spans="1:4" ht="14.25" customHeight="1" x14ac:dyDescent="0.25">
      <c r="A91" s="106">
        <v>82</v>
      </c>
      <c r="B91" s="108" t="s">
        <v>218</v>
      </c>
      <c r="C91" s="99" t="s">
        <v>176</v>
      </c>
      <c r="D91" s="107">
        <f>D89-D90</f>
        <v>0</v>
      </c>
    </row>
    <row r="92" spans="1:4" ht="14.25" customHeight="1" x14ac:dyDescent="0.25">
      <c r="A92" s="106">
        <v>83</v>
      </c>
      <c r="B92" s="108" t="s">
        <v>219</v>
      </c>
      <c r="C92" s="99" t="s">
        <v>176</v>
      </c>
      <c r="D92" s="107">
        <v>0</v>
      </c>
    </row>
    <row r="93" spans="1:4" x14ac:dyDescent="0.25">
      <c r="A93" s="105" t="s">
        <v>226</v>
      </c>
      <c r="B93" s="105"/>
      <c r="C93" s="105"/>
      <c r="D93" s="105"/>
    </row>
    <row r="94" spans="1:4" x14ac:dyDescent="0.25">
      <c r="A94" s="106">
        <v>84</v>
      </c>
      <c r="B94" s="100" t="s">
        <v>201</v>
      </c>
      <c r="C94" s="99" t="s">
        <v>202</v>
      </c>
      <c r="D94" s="107"/>
    </row>
    <row r="95" spans="1:4" x14ac:dyDescent="0.25">
      <c r="A95" s="106">
        <v>85</v>
      </c>
      <c r="B95" s="100" t="s">
        <v>203</v>
      </c>
      <c r="C95" s="99" t="s">
        <v>202</v>
      </c>
      <c r="D95" s="107"/>
    </row>
    <row r="96" spans="1:4" x14ac:dyDescent="0.25">
      <c r="A96" s="106">
        <v>86</v>
      </c>
      <c r="B96" s="100" t="s">
        <v>204</v>
      </c>
      <c r="C96" s="99" t="s">
        <v>227</v>
      </c>
      <c r="D96" s="107"/>
    </row>
    <row r="97" spans="1:4" x14ac:dyDescent="0.25">
      <c r="A97" s="106">
        <v>87</v>
      </c>
      <c r="B97" s="100" t="s">
        <v>205</v>
      </c>
      <c r="C97" s="99" t="s">
        <v>176</v>
      </c>
      <c r="D97" s="107"/>
    </row>
    <row r="98" spans="1:4" x14ac:dyDescent="0.25">
      <c r="A98" s="105" t="s">
        <v>228</v>
      </c>
      <c r="B98" s="105"/>
      <c r="C98" s="105"/>
      <c r="D98" s="105"/>
    </row>
    <row r="99" spans="1:4" x14ac:dyDescent="0.25">
      <c r="A99" s="106">
        <v>88</v>
      </c>
      <c r="B99" s="100" t="s">
        <v>229</v>
      </c>
      <c r="C99" s="99" t="s">
        <v>202</v>
      </c>
      <c r="D99" s="107">
        <v>0</v>
      </c>
    </row>
    <row r="100" spans="1:4" x14ac:dyDescent="0.25">
      <c r="A100" s="106">
        <v>89</v>
      </c>
      <c r="B100" s="100" t="s">
        <v>230</v>
      </c>
      <c r="C100" s="99" t="s">
        <v>202</v>
      </c>
      <c r="D100" s="107">
        <v>0</v>
      </c>
    </row>
    <row r="101" spans="1:4" ht="23.25" customHeight="1" x14ac:dyDescent="0.25">
      <c r="A101" s="106">
        <v>90</v>
      </c>
      <c r="B101" s="100" t="s">
        <v>231</v>
      </c>
      <c r="C101" s="99" t="s">
        <v>176</v>
      </c>
      <c r="D101" s="107">
        <v>113822.29</v>
      </c>
    </row>
    <row r="103" spans="1:4" x14ac:dyDescent="0.25">
      <c r="D103" s="96" t="s">
        <v>123</v>
      </c>
    </row>
  </sheetData>
  <mergeCells count="11">
    <mergeCell ref="A30:D30"/>
    <mergeCell ref="A35:D35"/>
    <mergeCell ref="A42:D42"/>
    <mergeCell ref="A93:D93"/>
    <mergeCell ref="A98:D98"/>
    <mergeCell ref="A1:D1"/>
    <mergeCell ref="A2:D2"/>
    <mergeCell ref="A3:D3"/>
    <mergeCell ref="A8:D8"/>
    <mergeCell ref="A26:D26"/>
    <mergeCell ref="B27:D27"/>
  </mergeCells>
  <pageMargins left="0.7" right="0.7" top="0.75" bottom="0.75" header="0.3" footer="0.3"/>
  <pageSetup paperSize="9" scale="9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М6</vt:lpstr>
      <vt:lpstr>2.8</vt:lpstr>
      <vt:lpstr>М6!Область_печати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Кобякова</cp:lastModifiedBy>
  <cp:lastPrinted>2020-03-27T03:03:20Z</cp:lastPrinted>
  <dcterms:created xsi:type="dcterms:W3CDTF">2020-03-27T02:59:03Z</dcterms:created>
  <dcterms:modified xsi:type="dcterms:W3CDTF">2020-03-30T07:21:56Z</dcterms:modified>
</cp:coreProperties>
</file>